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472" windowHeight="7056" activeTab="0"/>
  </bookViews>
  <sheets>
    <sheet name="Verklaring variabelen" sheetId="1" r:id="rId1"/>
    <sheet name="VOSL database" sheetId="2" r:id="rId2"/>
    <sheet name="GDP_VOSL berekening" sheetId="3" r:id="rId3"/>
    <sheet name="Numerieke database" sheetId="4" r:id="rId4"/>
    <sheet name="Figure 1" sheetId="5" r:id="rId5"/>
    <sheet name="Figure 2" sheetId="6" r:id="rId6"/>
    <sheet name="Figure 3" sheetId="7" r:id="rId7"/>
    <sheet name="Figure 4" sheetId="8" r:id="rId8"/>
  </sheets>
  <externalReferences>
    <externalReference r:id="rId11"/>
  </externalReferences>
  <definedNames/>
  <calcPr fullCalcOnLoad="1"/>
</workbook>
</file>

<file path=xl/comments2.xml><?xml version="1.0" encoding="utf-8"?>
<comments xmlns="http://schemas.openxmlformats.org/spreadsheetml/2006/main">
  <authors>
    <author>Fewec</author>
  </authors>
  <commentList>
    <comment ref="G74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627.8 *10**6 for low income group
1225.9*10**6 for high income group</t>
        </r>
      </text>
    </comment>
    <comment ref="C12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Waardes uit Miller, 1990</t>
        </r>
      </text>
    </comment>
    <comment ref="F28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Waarde uit Miller study =&gt; US dollar</t>
        </r>
      </text>
    </comment>
    <comment ref="D28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Waarde uit Miller study</t>
        </r>
      </text>
    </comment>
    <comment ref="L76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income adjusted mean</t>
        </r>
      </text>
    </comment>
    <comment ref="V76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1997, geen data van 1998</t>
        </r>
      </text>
    </comment>
    <comment ref="V74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Aantal slachtoffers is 1995/ aantal inwoners is 1998 * 100.000
</t>
        </r>
      </text>
    </comment>
    <comment ref="L91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For a subset of the sample. (users)</t>
        </r>
      </text>
    </comment>
    <comment ref="L92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For a subset of the sample. (non-users)</t>
        </r>
      </text>
    </comment>
    <comment ref="V77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waarde van 97, latere cijfers niet bekend.
</t>
        </r>
      </text>
    </comment>
    <comment ref="V78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waarde van 97, latere cijfers niet bekend.
</t>
        </r>
      </text>
    </comment>
    <comment ref="V79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waarde van 97, latere cijfers niet bekend.
</t>
        </r>
      </text>
    </comment>
    <comment ref="V80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waarde van 97, latere cijfers niet bekend.
</t>
        </r>
      </text>
    </comment>
    <comment ref="V81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waarde van 97, latere cijfers niet bekend.
</t>
        </r>
      </text>
    </comment>
    <comment ref="V82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waarde van 97, latere cijfers niet bekend.
</t>
        </r>
      </text>
    </comment>
    <comment ref="V83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waarde van 97, latere cijfers niet bekend.
</t>
        </r>
      </text>
    </comment>
    <comment ref="V84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waarde van 97, latere cijfers niet bekend.
</t>
        </r>
      </text>
    </comment>
  </commentList>
</comments>
</file>

<file path=xl/comments3.xml><?xml version="1.0" encoding="utf-8"?>
<comments xmlns="http://schemas.openxmlformats.org/spreadsheetml/2006/main">
  <authors>
    <author>Fewec</author>
  </authors>
  <commentList>
    <comment ref="B12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Waardes uit Miller, 1990</t>
        </r>
      </text>
    </comment>
    <comment ref="C28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Waarde uit Miller study</t>
        </r>
      </text>
    </comment>
    <comment ref="E2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World development indicators 2000</t>
        </r>
      </text>
    </comment>
    <comment ref="D2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World development indicators 2000 (current)</t>
        </r>
      </text>
    </comment>
    <comment ref="I74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627.8 *10**6 for low income group
1225.9*10**6 for high income group</t>
        </r>
      </text>
    </comment>
    <comment ref="K76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income adjusted mean</t>
        </r>
      </text>
    </comment>
    <comment ref="J74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627.8 *10**6 for low income group
1225.9*10**6 for high income group</t>
        </r>
      </text>
    </comment>
    <comment ref="K91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For a subset of the sample. (users)</t>
        </r>
      </text>
    </comment>
    <comment ref="K92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For a subset of the sample. (non-users)</t>
        </r>
      </text>
    </comment>
  </commentList>
</comments>
</file>

<file path=xl/sharedStrings.xml><?xml version="1.0" encoding="utf-8"?>
<sst xmlns="http://schemas.openxmlformats.org/spreadsheetml/2006/main" count="948" uniqueCount="298">
  <si>
    <t>GDP</t>
  </si>
  <si>
    <t>Study</t>
  </si>
  <si>
    <t>year</t>
  </si>
  <si>
    <t>country</t>
  </si>
  <si>
    <t>currency</t>
  </si>
  <si>
    <t>mean</t>
  </si>
  <si>
    <t>median</t>
  </si>
  <si>
    <t>ppp</t>
  </si>
  <si>
    <t>gld/cap</t>
  </si>
  <si>
    <t>mean vosl</t>
  </si>
  <si>
    <t xml:space="preserve"># discounted </t>
  </si>
  <si>
    <t>k/J</t>
  </si>
  <si>
    <t>risk reduction</t>
  </si>
  <si>
    <t>absoluut</t>
  </si>
  <si>
    <t>real risk</t>
  </si>
  <si>
    <t>stated (1)/</t>
  </si>
  <si>
    <t>Public sector</t>
  </si>
  <si>
    <t>politics (1)/</t>
  </si>
  <si>
    <t>WTP(1)/</t>
  </si>
  <si>
    <t>type of good</t>
  </si>
  <si>
    <t>car/ vehicle</t>
  </si>
  <si>
    <t>road</t>
  </si>
  <si>
    <t>behavior</t>
  </si>
  <si>
    <t>just</t>
  </si>
  <si>
    <t>st. dev.</t>
  </si>
  <si>
    <t>tax</t>
  </si>
  <si>
    <t>collection</t>
  </si>
  <si>
    <t>toll/fare</t>
  </si>
  <si>
    <t xml:space="preserve">private </t>
  </si>
  <si>
    <t>other</t>
  </si>
  <si>
    <t>sample</t>
  </si>
  <si>
    <t>prestest</t>
  </si>
  <si>
    <t>rationality</t>
  </si>
  <si>
    <t>Method</t>
  </si>
  <si>
    <t>aim of study</t>
  </si>
  <si>
    <t>t-value</t>
  </si>
  <si>
    <t>Tdistr.</t>
  </si>
  <si>
    <t># var. in schat-</t>
  </si>
  <si>
    <t>study</t>
  </si>
  <si>
    <t>data</t>
  </si>
  <si>
    <t>interspatial</t>
  </si>
  <si>
    <t>and interspatial</t>
  </si>
  <si>
    <t>years</t>
  </si>
  <si>
    <t>/ 100.000</t>
  </si>
  <si>
    <t>/100.000</t>
  </si>
  <si>
    <t>revealed (0)</t>
  </si>
  <si>
    <t>revealed (1)</t>
  </si>
  <si>
    <t>scientific (0)</t>
  </si>
  <si>
    <t>WTA(0)</t>
  </si>
  <si>
    <t>priv(1)/publ(0)</t>
  </si>
  <si>
    <t>related</t>
  </si>
  <si>
    <t>improv.</t>
  </si>
  <si>
    <t>good</t>
  </si>
  <si>
    <t>/none</t>
  </si>
  <si>
    <t xml:space="preserve"> size</t>
  </si>
  <si>
    <t>test</t>
  </si>
  <si>
    <t>tingsprocedure</t>
  </si>
  <si>
    <t>Atkinson and Halvorsen</t>
  </si>
  <si>
    <t>$dollar</t>
  </si>
  <si>
    <t>hedonic techniques</t>
  </si>
  <si>
    <t>using hedonic techniques to estimate VOSL</t>
  </si>
  <si>
    <t>Baker</t>
  </si>
  <si>
    <t>cps</t>
  </si>
  <si>
    <t>examining the policy issues of highway safety</t>
  </si>
  <si>
    <t>Beattie et al.</t>
  </si>
  <si>
    <t>Great-Brittain</t>
  </si>
  <si>
    <t>Sterling</t>
  </si>
  <si>
    <t>CVM</t>
  </si>
  <si>
    <t>scope and sequencing effects</t>
  </si>
  <si>
    <t xml:space="preserve"> </t>
  </si>
  <si>
    <t>Max. EU</t>
  </si>
  <si>
    <t>developing of a simple life-cycle model + estimations</t>
  </si>
  <si>
    <t>derive the implied values of reducing risks</t>
  </si>
  <si>
    <t>Carthy et al.</t>
  </si>
  <si>
    <t>CV/SG</t>
  </si>
  <si>
    <t>CV/SG approach</t>
  </si>
  <si>
    <t>Cohen</t>
  </si>
  <si>
    <t>US</t>
  </si>
  <si>
    <t>Effect of an Auto safety improvement</t>
  </si>
  <si>
    <t>Desaigues and Rabl</t>
  </si>
  <si>
    <t>France</t>
  </si>
  <si>
    <t>France fr.</t>
  </si>
  <si>
    <t>1st CVM val-of-life estimates in France</t>
  </si>
  <si>
    <t>Dreyfus and Viscusi</t>
  </si>
  <si>
    <t xml:space="preserve">is there market failure in road safety </t>
  </si>
  <si>
    <t>pound</t>
  </si>
  <si>
    <t>n.a.</t>
  </si>
  <si>
    <t>analyse relationship between speed, accidents and petroleum consumption</t>
  </si>
  <si>
    <t>Hanson and Scuffham</t>
  </si>
  <si>
    <t>New Zealand</t>
  </si>
  <si>
    <t>NZ$</t>
  </si>
  <si>
    <t>cost-effecteviness of helmets</t>
  </si>
  <si>
    <t>Johannesson, Johansson and O'Conor</t>
  </si>
  <si>
    <t>Sweden</t>
  </si>
  <si>
    <t>SEK</t>
  </si>
  <si>
    <t>altruistic WTP in relation to own WTP</t>
  </si>
  <si>
    <t>conservative; only absolute sure answers</t>
  </si>
  <si>
    <t>cost benefit analysis of speedlimit</t>
  </si>
  <si>
    <t>Jones-Lee, Hammerton and Abbott</t>
  </si>
  <si>
    <t xml:space="preserve">find a value of life to use in policy </t>
  </si>
  <si>
    <t>Kidholm</t>
  </si>
  <si>
    <t>Denmark</t>
  </si>
  <si>
    <t>Lanoie et al.</t>
  </si>
  <si>
    <t>Canada</t>
  </si>
  <si>
    <t>C$</t>
  </si>
  <si>
    <t>compare wage risk &amp; CVM</t>
  </si>
  <si>
    <t>Maier et al.</t>
  </si>
  <si>
    <t>Austria</t>
  </si>
  <si>
    <t>AS</t>
  </si>
  <si>
    <t>measuring benefits of safety policies</t>
  </si>
  <si>
    <t xml:space="preserve">McDaniels </t>
  </si>
  <si>
    <t>$</t>
  </si>
  <si>
    <t>role of reference points and loss aversion</t>
  </si>
  <si>
    <t>Melinek</t>
  </si>
  <si>
    <t>how to assess a value to a human life</t>
  </si>
  <si>
    <t>Miller and Guria</t>
  </si>
  <si>
    <t>Morrall</t>
  </si>
  <si>
    <t>compute marginal value of risk for Sweden</t>
  </si>
  <si>
    <t>Look if some factors influence WTP</t>
  </si>
  <si>
    <t>Schwab Christe</t>
  </si>
  <si>
    <t>Swiss</t>
  </si>
  <si>
    <t>Swiss fr.</t>
  </si>
  <si>
    <t>1st CVM val-of-life estimates in Swiss</t>
  </si>
  <si>
    <t>Viscusi, Magat and Huber</t>
  </si>
  <si>
    <t>paired comparison</t>
  </si>
  <si>
    <t>developing a mehodology</t>
  </si>
  <si>
    <t>Study ID</t>
  </si>
  <si>
    <t>year study</t>
  </si>
  <si>
    <t>Jaar waarin de studie gepubliceerd is.</t>
  </si>
  <si>
    <t>year data</t>
  </si>
  <si>
    <t>Jaar waarin de data voor de empirische analyse verzameld is</t>
  </si>
  <si>
    <t>Per cap. GDP</t>
  </si>
  <si>
    <t>Land waar de studie is uitgevoerd.</t>
  </si>
  <si>
    <t>Munteenheid waarin de VOSL in de studie is weergegeven</t>
  </si>
  <si>
    <t>mean VOSL</t>
  </si>
  <si>
    <t>median VOSL</t>
  </si>
  <si>
    <t>Mean VOSL</t>
  </si>
  <si>
    <t>Median VOSL indien bekend</t>
  </si>
  <si>
    <t>Purchasing Power Parity</t>
  </si>
  <si>
    <t>mean vosl interspational</t>
  </si>
  <si>
    <t>De VOSL is k/J keer het jaarinkomen.</t>
  </si>
  <si>
    <t>Risico afname als een kans per 100.000</t>
  </si>
  <si>
    <t>Absoluut slachtoffer afname</t>
  </si>
  <si>
    <t>De schatting is geproduceerd voor een publieke sector opdrachtgever</t>
  </si>
  <si>
    <t>De studie is een WTP schatting</t>
  </si>
  <si>
    <t>De rest</t>
  </si>
  <si>
    <t>De schatting is een cost per life saved schatting</t>
  </si>
  <si>
    <t>VOSL wordt gewaardeert als een privaat goed.</t>
  </si>
  <si>
    <t>VOSL wordt gewaardeert als een publiek goed.</t>
  </si>
  <si>
    <t>De verbetering in veiligheid wordt gerealiseerd door een verbetering aan het voertuig.</t>
  </si>
  <si>
    <t>De verbetering in veiligheid wordt gerealiseerd door een verbetering aan de weg.</t>
  </si>
  <si>
    <t>De verbetering in veiligheid wordt gerealiseerd door een gedragsverbetering.</t>
  </si>
  <si>
    <t>Hoe de verbetering in veiligheid plaatsvind wordt niet gespecificeerd.</t>
  </si>
  <si>
    <t>Standaard deviatie indien gegeven in de studie</t>
  </si>
  <si>
    <t>Het payment vehicle is tax</t>
  </si>
  <si>
    <t>Het payment vehicle is een vrijwillige bijdrage</t>
  </si>
  <si>
    <t>Het payment vehicle is tol of prijs voor gebruik van een publiek goed.</t>
  </si>
  <si>
    <t>Het payment vehicle is het aankopen van een privaat goed.</t>
  </si>
  <si>
    <t>Het payment vehicle is anders dan tax, collection, toll, private. (rest)</t>
  </si>
  <si>
    <t>Steekproefomvang</t>
  </si>
  <si>
    <t>Er is een pretest gehouden</t>
  </si>
  <si>
    <t>Er is geen pretest gehouden of deze studie is de pretest</t>
  </si>
  <si>
    <t>Er is geen rationality test gehouden.</t>
  </si>
  <si>
    <t>Doel van de studie</t>
  </si>
  <si>
    <t>Berekende waardes</t>
  </si>
  <si>
    <t>Het niveau waarvan het risico in de studie afneemt.</t>
  </si>
  <si>
    <t xml:space="preserve">Initieel risico niveau volgens de SWOV gegevens in het betreffende land in het betreffende jaar. </t>
  </si>
  <si>
    <t>Risk redeuction/ absoluut</t>
  </si>
  <si>
    <t>Europe</t>
  </si>
  <si>
    <t>De studie is uitgevoerd in een Europees land</t>
  </si>
  <si>
    <t>De studie is niet in een Europees land uitgevoerd</t>
  </si>
  <si>
    <t>vosl</t>
  </si>
  <si>
    <t>De schatting is gebaseerd op een stated preference studie</t>
  </si>
  <si>
    <t>De schatting is gebaseerd op een revealed preference studie</t>
  </si>
  <si>
    <t>De schatting is gebasserd op een publieke sector RP studie</t>
  </si>
  <si>
    <t>Alle andere studies</t>
  </si>
  <si>
    <t>Public sector revealed (1)</t>
  </si>
  <si>
    <t>WTP</t>
  </si>
  <si>
    <t xml:space="preserve">cpls </t>
  </si>
  <si>
    <t>political</t>
  </si>
  <si>
    <t xml:space="preserve">stated </t>
  </si>
  <si>
    <t>real risk /100.000</t>
  </si>
  <si>
    <t>Initial risk /100.000</t>
  </si>
  <si>
    <t>Variabele</t>
  </si>
  <si>
    <t>Verklaring</t>
  </si>
  <si>
    <t xml:space="preserve">Waarderingsmethode </t>
  </si>
  <si>
    <t>sterling (= pound?)</t>
  </si>
  <si>
    <t>CPLS</t>
  </si>
  <si>
    <t>Jara-Diaz, Galvez and Vergara</t>
  </si>
  <si>
    <t>Chile</t>
  </si>
  <si>
    <t>Ch$</t>
  </si>
  <si>
    <t>Stated Choice</t>
  </si>
  <si>
    <t>SP</t>
  </si>
  <si>
    <t>Compute marginal value of risk for Switserland + Add to the methodology relatives</t>
  </si>
  <si>
    <t>(F+N en J)</t>
  </si>
  <si>
    <t>gdp/cap interspatial</t>
  </si>
  <si>
    <t>st. dev. VOSL</t>
  </si>
  <si>
    <t>GDP/cap</t>
  </si>
  <si>
    <t>VOSL</t>
  </si>
  <si>
    <t>Mogelijke reden hoge uitkomst + conclusie</t>
  </si>
  <si>
    <t>temporal</t>
  </si>
  <si>
    <t>Overheidsinvestering</t>
  </si>
  <si>
    <t>Ligt aan specificatie nutsfunctie</t>
  </si>
  <si>
    <t>Weinig risico-afname, 50 gespaarde levens in Frankrijk</t>
  </si>
  <si>
    <t>Weinig risico-afname, 100 gespaarde levens in Frankrijk</t>
  </si>
  <si>
    <t>hoge m/y omdat er relatief veel slachtoffers zijn</t>
  </si>
  <si>
    <t>WTA schatting</t>
  </si>
  <si>
    <t>Weinig risico-afname, 25%</t>
  </si>
  <si>
    <t>Weinig risico-afname, 10%</t>
  </si>
  <si>
    <t>Trade-off method</t>
  </si>
  <si>
    <t>Schwab Christe, N and Soguel, N.</t>
  </si>
  <si>
    <t>Blomquist, Miller and Levey, published in 1996, data from 1992 working paper</t>
  </si>
  <si>
    <t>Jondrow, Bowes and Levey, 1983 (Miller, 1990)</t>
  </si>
  <si>
    <t>Ghosh, Lees and Seal, 1975 (Miller, 1990)</t>
  </si>
  <si>
    <t>Blomquist, 1979 (Miller, 1990)</t>
  </si>
  <si>
    <t>Winston and Mannering, 1984 (Miller, 1990)</t>
  </si>
  <si>
    <t>US dollar</t>
  </si>
  <si>
    <t>cost-benefit analysis of regulations concerned with the regulation of passive restraints.</t>
  </si>
  <si>
    <t>Trimmed mean</t>
  </si>
  <si>
    <t xml:space="preserve">Conservative estimate. Respondents who are not sure about their answer are not taken into account. </t>
  </si>
  <si>
    <t>Dummy, the mean VOSL is trimmed.</t>
  </si>
  <si>
    <t>Persson and Cedervall (1991)</t>
  </si>
  <si>
    <t>Persson et al. (1995)</t>
  </si>
  <si>
    <t>Population</t>
  </si>
  <si>
    <t>(vorige versie)</t>
  </si>
  <si>
    <t>WDI</t>
  </si>
  <si>
    <t>(Zoals in studie)</t>
  </si>
  <si>
    <t>ppp 1997</t>
  </si>
  <si>
    <t>gld/cap temporal</t>
  </si>
  <si>
    <t>Omgerekend in 1997 US dollars</t>
  </si>
  <si>
    <t>Omgerekend in 1997US dollars</t>
  </si>
  <si>
    <t>1997 - het jaar waarin de data is verzameld</t>
  </si>
  <si>
    <t>initial risk</t>
  </si>
  <si>
    <t xml:space="preserve"> level</t>
  </si>
  <si>
    <t>Persson, Norinder, Halte and Gralen (2001)</t>
  </si>
  <si>
    <t>De schatting is geproduceerd met een wetenschappelijk doel. (is gepubliceerd in een wetenschappelijk (edited) tijdschrift/ boek.</t>
  </si>
  <si>
    <t>GDP per capita. Gegevens van de worldbank (current GDP)</t>
  </si>
  <si>
    <t>OBSID</t>
  </si>
  <si>
    <t>STUDYID</t>
  </si>
  <si>
    <t>LNVOSL</t>
  </si>
  <si>
    <t>LNVOSLPC</t>
  </si>
  <si>
    <t>GDPPC</t>
  </si>
  <si>
    <t>LNGDPPC</t>
  </si>
  <si>
    <t>ACTRISK</t>
  </si>
  <si>
    <t>INITRISK</t>
  </si>
  <si>
    <t>RISKDECL</t>
  </si>
  <si>
    <t>STATPREF</t>
  </si>
  <si>
    <t>POLPURP</t>
  </si>
  <si>
    <t>PRIVGOOD</t>
  </si>
  <si>
    <t>YEARDATA</t>
  </si>
  <si>
    <t>EUROPE</t>
  </si>
  <si>
    <t>NOBS</t>
  </si>
  <si>
    <t>VOSLPC</t>
  </si>
  <si>
    <t>NA</t>
  </si>
  <si>
    <t>min</t>
  </si>
  <si>
    <t>max</t>
  </si>
  <si>
    <r>
      <t>VOSL10</t>
    </r>
    <r>
      <rPr>
        <vertAlign val="superscript"/>
        <sz val="8"/>
        <rFont val="Arial"/>
        <family val="2"/>
      </rPr>
      <t>6</t>
    </r>
  </si>
  <si>
    <t>OBSSEQ</t>
  </si>
  <si>
    <t>VOSL Is niet in  de zelfde munteenheid!</t>
  </si>
  <si>
    <t>IMPVEHIC</t>
  </si>
  <si>
    <t>IMPROAD</t>
  </si>
  <si>
    <t>IMPBEHAV</t>
  </si>
  <si>
    <t>IMPOTHER</t>
  </si>
  <si>
    <t>TRIMMED MEANS</t>
  </si>
  <si>
    <t>TRIMMED</t>
  </si>
  <si>
    <t>studyid</t>
  </si>
  <si>
    <r>
      <t>VOSL10</t>
    </r>
    <r>
      <rPr>
        <vertAlign val="superscript"/>
        <sz val="9"/>
        <rFont val="Arial"/>
        <family val="2"/>
      </rPr>
      <t>3</t>
    </r>
  </si>
  <si>
    <r>
      <t>VOSL10</t>
    </r>
    <r>
      <rPr>
        <vertAlign val="superscript"/>
        <sz val="9"/>
        <rFont val="Arial"/>
        <family val="2"/>
      </rPr>
      <t>6</t>
    </r>
  </si>
  <si>
    <t>Visual aid: linear</t>
  </si>
  <si>
    <t>No visual aid</t>
  </si>
  <si>
    <t>Visual aid: dots</t>
  </si>
  <si>
    <t>Visual aid: logarithmic</t>
  </si>
  <si>
    <t>Corso, Hammitt and Graham (2000)</t>
  </si>
  <si>
    <t>Visual presentation</t>
  </si>
  <si>
    <t>#fatal accidents</t>
  </si>
  <si>
    <t>There is no risk level given (x per 100.000), just a number of fatal accidents in a particular area</t>
  </si>
  <si>
    <t>The questionnaire makes use of a visual presentation to explain the risk levels.</t>
  </si>
  <si>
    <t>Extra explanation</t>
  </si>
  <si>
    <t>The risk level is exlained by making a comparison with a known (and mentioned) population</t>
  </si>
  <si>
    <t>ELICVISU</t>
  </si>
  <si>
    <t>ELICVICT</t>
  </si>
  <si>
    <t>ELICEXPL</t>
  </si>
  <si>
    <t>ELICNUMB</t>
  </si>
  <si>
    <t>numbers</t>
  </si>
  <si>
    <t>The risk level is only given as a probability (x per 100.000)</t>
  </si>
  <si>
    <t>PAYTAX</t>
  </si>
  <si>
    <t>PAYCOL</t>
  </si>
  <si>
    <t>PAYTOLL</t>
  </si>
  <si>
    <t>PAYPRIV</t>
  </si>
  <si>
    <t>PAYREST</t>
  </si>
  <si>
    <t>Er is een rationality test gehouden (snapt de respondent het risico?)</t>
  </si>
  <si>
    <t>pre-test</t>
  </si>
  <si>
    <t>PRETEST</t>
  </si>
  <si>
    <t>STDEVVOS</t>
  </si>
  <si>
    <t>WTA</t>
  </si>
  <si>
    <t>TIMETRND</t>
  </si>
  <si>
    <t>Figure 2: Mean, highest and lowest estimate VOSL in 30 studies, measured in millions of 1997 US dollars, ordered in magnitude.</t>
  </si>
  <si>
    <r>
      <t>Figure 3</t>
    </r>
    <r>
      <rPr>
        <sz val="9"/>
        <rFont val="Times New Roman"/>
        <family val="1"/>
      </rPr>
      <t>: The distribution of VOSL (× 1,000,000) and ln(VOSL) estimates in 1997 US dollars, on the left and right hand axis, respectively.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</si>
</sst>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0.000"/>
    <numFmt numFmtId="181" formatCode="0.000000000000"/>
    <numFmt numFmtId="182" formatCode="0.0"/>
    <numFmt numFmtId="183" formatCode="0.000000"/>
    <numFmt numFmtId="184" formatCode="0.00000"/>
    <numFmt numFmtId="185" formatCode="0.0000"/>
    <numFmt numFmtId="186" formatCode="0.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0000000"/>
    <numFmt numFmtId="191" formatCode="0.000000000"/>
  </numFmts>
  <fonts count="53">
    <font>
      <sz val="10"/>
      <name val="Arial"/>
      <family val="0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vertAlign val="subscript"/>
      <sz val="11"/>
      <color indexed="8"/>
      <name val="Times New Roman"/>
      <family val="0"/>
    </font>
    <font>
      <sz val="11.25"/>
      <color indexed="8"/>
      <name val="TIMES NEW ROMAN"/>
      <family val="0"/>
    </font>
    <font>
      <sz val="12"/>
      <color indexed="8"/>
      <name val="TIMES NEW ROMAN"/>
      <family val="0"/>
    </font>
    <font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/>
    </xf>
    <xf numFmtId="170" fontId="1" fillId="0" borderId="0" xfId="46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3" xfId="0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 horizontal="left" indent="3"/>
    </xf>
    <xf numFmtId="0" fontId="0" fillId="33" borderId="14" xfId="0" applyFill="1" applyBorder="1" applyAlignment="1">
      <alignment horizontal="left" indent="3"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Alignment="1">
      <alignment horizontal="left" indent="3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 indent="3"/>
    </xf>
    <xf numFmtId="0" fontId="1" fillId="35" borderId="0" xfId="0" applyFont="1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1" fillId="35" borderId="0" xfId="0" applyFont="1" applyFill="1" applyAlignment="1" quotePrefix="1">
      <alignment/>
    </xf>
    <xf numFmtId="0" fontId="1" fillId="35" borderId="0" xfId="0" applyFont="1" applyFill="1" applyBorder="1" applyAlignment="1">
      <alignment/>
    </xf>
    <xf numFmtId="0" fontId="1" fillId="0" borderId="0" xfId="0" applyFont="1" applyFill="1" applyAlignment="1" quotePrefix="1">
      <alignment/>
    </xf>
    <xf numFmtId="0" fontId="0" fillId="35" borderId="0" xfId="0" applyFill="1" applyAlignment="1">
      <alignment/>
    </xf>
    <xf numFmtId="0" fontId="1" fillId="36" borderId="0" xfId="0" applyFont="1" applyFill="1" applyAlignment="1">
      <alignment/>
    </xf>
    <xf numFmtId="1" fontId="0" fillId="36" borderId="0" xfId="0" applyNumberFormat="1" applyFill="1" applyAlignment="1">
      <alignment/>
    </xf>
    <xf numFmtId="0" fontId="0" fillId="36" borderId="0" xfId="0" applyNumberFormat="1" applyFill="1" applyAlignment="1">
      <alignment/>
    </xf>
    <xf numFmtId="11" fontId="0" fillId="36" borderId="0" xfId="0" applyNumberFormat="1" applyFill="1" applyAlignment="1">
      <alignment/>
    </xf>
    <xf numFmtId="0" fontId="0" fillId="36" borderId="0" xfId="0" applyFont="1" applyFill="1" applyAlignment="1">
      <alignment/>
    </xf>
    <xf numFmtId="0" fontId="0" fillId="36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34" borderId="0" xfId="0" applyFill="1" applyBorder="1" applyAlignment="1">
      <alignment/>
    </xf>
    <xf numFmtId="0" fontId="0" fillId="37" borderId="0" xfId="0" applyFill="1" applyAlignment="1">
      <alignment/>
    </xf>
    <xf numFmtId="0" fontId="1" fillId="37" borderId="0" xfId="0" applyFont="1" applyFill="1" applyAlignment="1">
      <alignment/>
    </xf>
    <xf numFmtId="0" fontId="5" fillId="38" borderId="17" xfId="0" applyFont="1" applyFill="1" applyBorder="1" applyAlignment="1">
      <alignment/>
    </xf>
    <xf numFmtId="0" fontId="5" fillId="0" borderId="0" xfId="0" applyFont="1" applyAlignment="1">
      <alignment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183" fontId="5" fillId="0" borderId="0" xfId="0" applyNumberFormat="1" applyFont="1" applyAlignment="1">
      <alignment/>
    </xf>
    <xf numFmtId="0" fontId="5" fillId="33" borderId="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80" fontId="5" fillId="0" borderId="0" xfId="0" applyNumberFormat="1" applyFont="1" applyFill="1" applyAlignment="1">
      <alignment/>
    </xf>
    <xf numFmtId="0" fontId="1" fillId="38" borderId="17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180" fontId="1" fillId="0" borderId="0" xfId="0" applyNumberFormat="1" applyFont="1" applyFill="1" applyAlignment="1">
      <alignment/>
    </xf>
    <xf numFmtId="1" fontId="0" fillId="35" borderId="0" xfId="0" applyNumberFormat="1" applyFill="1" applyAlignment="1">
      <alignment/>
    </xf>
    <xf numFmtId="180" fontId="5" fillId="0" borderId="0" xfId="0" applyNumberFormat="1" applyFont="1" applyAlignment="1">
      <alignment/>
    </xf>
    <xf numFmtId="191" fontId="0" fillId="0" borderId="0" xfId="0" applyNumberFormat="1" applyAlignment="1">
      <alignment/>
    </xf>
    <xf numFmtId="1" fontId="1" fillId="0" borderId="0" xfId="0" applyNumberFormat="1" applyFont="1" applyFill="1" applyAlignment="1">
      <alignment horizontal="left" indent="3"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38" borderId="17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180" fontId="5" fillId="0" borderId="21" xfId="0" applyNumberFormat="1" applyFont="1" applyFill="1" applyBorder="1" applyAlignment="1">
      <alignment/>
    </xf>
    <xf numFmtId="183" fontId="5" fillId="0" borderId="21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180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right"/>
    </xf>
    <xf numFmtId="18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2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0" fontId="1" fillId="33" borderId="13" xfId="0" applyFont="1" applyFill="1" applyBorder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33" borderId="13" xfId="0" applyFill="1" applyBorder="1" applyAlignment="1">
      <alignment/>
    </xf>
    <xf numFmtId="0" fontId="0" fillId="34" borderId="22" xfId="0" applyFill="1" applyBorder="1" applyAlignment="1">
      <alignment/>
    </xf>
    <xf numFmtId="183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33" borderId="21" xfId="0" applyFont="1" applyFill="1" applyBorder="1" applyAlignment="1">
      <alignment/>
    </xf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/>
    </xf>
    <xf numFmtId="2" fontId="5" fillId="0" borderId="21" xfId="0" applyNumberFormat="1" applyFont="1" applyBorder="1" applyAlignment="1">
      <alignment horizontal="right"/>
    </xf>
    <xf numFmtId="1" fontId="5" fillId="0" borderId="21" xfId="0" applyNumberFormat="1" applyFont="1" applyBorder="1" applyAlignment="1">
      <alignment/>
    </xf>
    <xf numFmtId="183" fontId="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2" fontId="5" fillId="0" borderId="21" xfId="0" applyNumberFormat="1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4" borderId="23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Sheet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.08925"/>
          <c:w val="0.609"/>
          <c:h val="0.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'Figure 1'!$B$5:$B$21</c:f>
              <c:numCache/>
            </c:numRef>
          </c:val>
          <c:smooth val="1"/>
        </c:ser>
        <c:marker val="1"/>
        <c:axId val="34584114"/>
        <c:axId val="62205995"/>
      </c:lineChart>
      <c:catAx>
        <c:axId val="34584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1" u="none" baseline="0">
                    <a:solidFill>
                      <a:srgbClr val="000000"/>
                    </a:solidFill>
                  </a:rPr>
                  <a:t>pr</a:t>
                </a:r>
              </a:p>
            </c:rich>
          </c:tx>
          <c:layout>
            <c:manualLayout>
              <c:xMode val="factor"/>
              <c:yMode val="factor"/>
              <c:x val="0.039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2205995"/>
        <c:crossesAt val="0"/>
        <c:auto val="1"/>
        <c:lblOffset val="100"/>
        <c:tickLblSkip val="1"/>
        <c:noMultiLvlLbl val="0"/>
      </c:catAx>
      <c:valAx>
        <c:axId val="622059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1" u="none" baseline="0">
                    <a:solidFill>
                      <a:srgbClr val="000000"/>
                    </a:solidFill>
                  </a:rPr>
                  <a:t>MWTP</a:t>
                </a:r>
              </a:p>
            </c:rich>
          </c:tx>
          <c:layout>
            <c:manualLayout>
              <c:xMode val="factor"/>
              <c:yMode val="factor"/>
              <c:x val="0.0612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45841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685"/>
          <c:w val="0.94325"/>
          <c:h val="0.931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'Figure 2'!$I$2:$I$31</c:f>
              <c:numCache/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'Figure 2'!$J$2:$J$31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'Figure 2'!$K$2:$K$31</c:f>
              <c:numCache/>
            </c:numRef>
          </c:val>
          <c:smooth val="0"/>
        </c:ser>
        <c:hiLowLines>
          <c:spPr>
            <a:ln w="12700">
              <a:solidFill>
                <a:srgbClr val="000000"/>
              </a:solidFill>
            </a:ln>
          </c:spPr>
        </c:hiLowLines>
        <c:axId val="13795232"/>
        <c:axId val="7888161"/>
      </c:lineChart>
      <c:catAx>
        <c:axId val="137952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7888161"/>
        <c:crosses val="autoZero"/>
        <c:auto val="1"/>
        <c:lblOffset val="100"/>
        <c:tickLblSkip val="1"/>
        <c:noMultiLvlLbl val="0"/>
      </c:catAx>
      <c:valAx>
        <c:axId val="78881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1" u="none" baseline="0">
                    <a:solidFill>
                      <a:srgbClr val="000000"/>
                    </a:solidFill>
                  </a:rPr>
                  <a:t>VOSL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79523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475"/>
          <c:w val="0.9695"/>
          <c:h val="0.95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'Figure 3'!$A$2:$A$83</c:f>
              <c:numCache/>
            </c:numRef>
          </c:xVal>
          <c:yVal>
            <c:numRef>
              <c:f>'Figure 3'!$F$2:$F$83</c:f>
              <c:numCache/>
            </c:numRef>
          </c:yVal>
          <c:smooth val="0"/>
        </c:ser>
        <c:axId val="62510334"/>
        <c:axId val="42098759"/>
      </c:scatterChart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'Figure 3'!$A$2:$A$83</c:f>
              <c:numCache/>
            </c:numRef>
          </c:xVal>
          <c:yVal>
            <c:numRef>
              <c:f>'Figure 3'!$E$2:$E$83</c:f>
              <c:numCache/>
            </c:numRef>
          </c:yVal>
          <c:smooth val="0"/>
        </c:ser>
        <c:axId val="22870476"/>
        <c:axId val="46579485"/>
      </c:scatterChart>
      <c:valAx>
        <c:axId val="625103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2098759"/>
        <c:crosses val="autoZero"/>
        <c:crossBetween val="midCat"/>
        <c:dispUnits/>
      </c:valAx>
      <c:valAx>
        <c:axId val="42098759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510334"/>
        <c:crosses val="autoZero"/>
        <c:crossBetween val="midCat"/>
        <c:dispUnits/>
        <c:majorUnit val="10"/>
      </c:valAx>
      <c:valAx>
        <c:axId val="22870476"/>
        <c:scaling>
          <c:orientation val="minMax"/>
        </c:scaling>
        <c:axPos val="b"/>
        <c:delete val="1"/>
        <c:majorTickMark val="out"/>
        <c:minorTickMark val="none"/>
        <c:tickLblPos val="nextTo"/>
        <c:crossAx val="46579485"/>
        <c:crosses val="max"/>
        <c:crossBetween val="midCat"/>
        <c:dispUnits/>
      </c:valAx>
      <c:valAx>
        <c:axId val="4657948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870476"/>
        <c:crosses val="max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7"/>
          <c:w val="0.8552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v>Marginal WTP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cat>
            <c:numRef>
              <c:f>'[1]Risk levels per study'!$K$23:$K$122</c:f>
              <c:numCache>
                <c:ptCount val="100"/>
                <c:pt idx="0">
                  <c:v>38.82364421416234</c:v>
                </c:pt>
                <c:pt idx="1">
                  <c:v>38.73728842832469</c:v>
                </c:pt>
                <c:pt idx="2">
                  <c:v>38.650932642487035</c:v>
                </c:pt>
                <c:pt idx="3">
                  <c:v>38.56457685664938</c:v>
                </c:pt>
                <c:pt idx="4">
                  <c:v>38.47822107081173</c:v>
                </c:pt>
                <c:pt idx="5">
                  <c:v>38.391865284974074</c:v>
                </c:pt>
                <c:pt idx="6">
                  <c:v>38.30550949913642</c:v>
                </c:pt>
                <c:pt idx="7">
                  <c:v>38.219153713298766</c:v>
                </c:pt>
                <c:pt idx="8">
                  <c:v>38.13279792746111</c:v>
                </c:pt>
                <c:pt idx="9">
                  <c:v>38.04644214162346</c:v>
                </c:pt>
                <c:pt idx="10">
                  <c:v>37.960086355785805</c:v>
                </c:pt>
                <c:pt idx="11">
                  <c:v>37.87373056994815</c:v>
                </c:pt>
                <c:pt idx="12">
                  <c:v>37.7873747841105</c:v>
                </c:pt>
                <c:pt idx="13">
                  <c:v>37.70101899827284</c:v>
                </c:pt>
                <c:pt idx="14">
                  <c:v>37.61466321243519</c:v>
                </c:pt>
                <c:pt idx="15">
                  <c:v>37.528307426597536</c:v>
                </c:pt>
                <c:pt idx="16">
                  <c:v>37.44195164075988</c:v>
                </c:pt>
                <c:pt idx="17">
                  <c:v>37.35559585492223</c:v>
                </c:pt>
                <c:pt idx="18">
                  <c:v>37.269240069084574</c:v>
                </c:pt>
                <c:pt idx="19">
                  <c:v>37.18288428324692</c:v>
                </c:pt>
                <c:pt idx="20">
                  <c:v>37.09652849740927</c:v>
                </c:pt>
                <c:pt idx="21">
                  <c:v>37.01017271157161</c:v>
                </c:pt>
                <c:pt idx="22">
                  <c:v>36.92381692573396</c:v>
                </c:pt>
                <c:pt idx="23">
                  <c:v>36.837461139896305</c:v>
                </c:pt>
                <c:pt idx="24">
                  <c:v>36.75110535405865</c:v>
                </c:pt>
                <c:pt idx="25">
                  <c:v>36.664749568221</c:v>
                </c:pt>
                <c:pt idx="26">
                  <c:v>36.578393782383344</c:v>
                </c:pt>
                <c:pt idx="27">
                  <c:v>36.49203799654569</c:v>
                </c:pt>
                <c:pt idx="28">
                  <c:v>36.40568221070804</c:v>
                </c:pt>
                <c:pt idx="29">
                  <c:v>36.31932642487038</c:v>
                </c:pt>
                <c:pt idx="30">
                  <c:v>36.23297063903273</c:v>
                </c:pt>
                <c:pt idx="31">
                  <c:v>36.146614853195075</c:v>
                </c:pt>
                <c:pt idx="32">
                  <c:v>36.06025906735742</c:v>
                </c:pt>
                <c:pt idx="33">
                  <c:v>35.97390328151977</c:v>
                </c:pt>
                <c:pt idx="34">
                  <c:v>35.887547495682114</c:v>
                </c:pt>
                <c:pt idx="35">
                  <c:v>35.80119170984446</c:v>
                </c:pt>
                <c:pt idx="36">
                  <c:v>35.714835924006806</c:v>
                </c:pt>
                <c:pt idx="37">
                  <c:v>35.62848013816915</c:v>
                </c:pt>
                <c:pt idx="38">
                  <c:v>35.5421243523315</c:v>
                </c:pt>
                <c:pt idx="39">
                  <c:v>35.455768566493845</c:v>
                </c:pt>
                <c:pt idx="40">
                  <c:v>35.36941278065619</c:v>
                </c:pt>
                <c:pt idx="41">
                  <c:v>35.28305699481854</c:v>
                </c:pt>
                <c:pt idx="42">
                  <c:v>35.19670120898088</c:v>
                </c:pt>
                <c:pt idx="43">
                  <c:v>35.11034542314323</c:v>
                </c:pt>
                <c:pt idx="44">
                  <c:v>35.023989637305576</c:v>
                </c:pt>
                <c:pt idx="45">
                  <c:v>34.93763385146792</c:v>
                </c:pt>
                <c:pt idx="46">
                  <c:v>34.85127806563027</c:v>
                </c:pt>
                <c:pt idx="47">
                  <c:v>34.764922279792614</c:v>
                </c:pt>
                <c:pt idx="48">
                  <c:v>34.67856649395496</c:v>
                </c:pt>
                <c:pt idx="49">
                  <c:v>34.59221070811731</c:v>
                </c:pt>
                <c:pt idx="50">
                  <c:v>34.50585492227965</c:v>
                </c:pt>
                <c:pt idx="51">
                  <c:v>34.419499136442</c:v>
                </c:pt>
                <c:pt idx="52">
                  <c:v>34.333143350604345</c:v>
                </c:pt>
                <c:pt idx="53">
                  <c:v>34.24678756476669</c:v>
                </c:pt>
                <c:pt idx="54">
                  <c:v>34.16043177892904</c:v>
                </c:pt>
                <c:pt idx="55">
                  <c:v>34.074075993091384</c:v>
                </c:pt>
                <c:pt idx="56">
                  <c:v>33.98772020725373</c:v>
                </c:pt>
                <c:pt idx="57">
                  <c:v>33.901364421416076</c:v>
                </c:pt>
                <c:pt idx="58">
                  <c:v>33.81500863557842</c:v>
                </c:pt>
                <c:pt idx="59">
                  <c:v>33.72865284974077</c:v>
                </c:pt>
                <c:pt idx="60">
                  <c:v>33.642297063903115</c:v>
                </c:pt>
                <c:pt idx="61">
                  <c:v>33.55594127806546</c:v>
                </c:pt>
                <c:pt idx="62">
                  <c:v>33.46958549222781</c:v>
                </c:pt>
                <c:pt idx="63">
                  <c:v>33.38322970639015</c:v>
                </c:pt>
                <c:pt idx="64">
                  <c:v>33.2968739205525</c:v>
                </c:pt>
                <c:pt idx="65">
                  <c:v>33.210518134714846</c:v>
                </c:pt>
                <c:pt idx="66">
                  <c:v>33.12416234887719</c:v>
                </c:pt>
                <c:pt idx="67">
                  <c:v>33.03780656303954</c:v>
                </c:pt>
                <c:pt idx="68">
                  <c:v>32.951450777201885</c:v>
                </c:pt>
                <c:pt idx="69">
                  <c:v>32.86509499136423</c:v>
                </c:pt>
                <c:pt idx="70">
                  <c:v>32.77873920552658</c:v>
                </c:pt>
                <c:pt idx="71">
                  <c:v>32.69238341968892</c:v>
                </c:pt>
                <c:pt idx="72">
                  <c:v>32.60602763385127</c:v>
                </c:pt>
                <c:pt idx="73">
                  <c:v>32.519671848013616</c:v>
                </c:pt>
                <c:pt idx="74">
                  <c:v>32.43331606217596</c:v>
                </c:pt>
                <c:pt idx="75">
                  <c:v>32.34696027633831</c:v>
                </c:pt>
                <c:pt idx="76">
                  <c:v>32.260604490500654</c:v>
                </c:pt>
                <c:pt idx="77">
                  <c:v>32.174248704663</c:v>
                </c:pt>
                <c:pt idx="78">
                  <c:v>32.08789291882535</c:v>
                </c:pt>
                <c:pt idx="79">
                  <c:v>32.00153713298769</c:v>
                </c:pt>
                <c:pt idx="80">
                  <c:v>31.915181347150043</c:v>
                </c:pt>
                <c:pt idx="81">
                  <c:v>31.828825561312392</c:v>
                </c:pt>
                <c:pt idx="82">
                  <c:v>31.742469775474742</c:v>
                </c:pt>
                <c:pt idx="83">
                  <c:v>31.656113989637092</c:v>
                </c:pt>
                <c:pt idx="84">
                  <c:v>31.56975820379944</c:v>
                </c:pt>
                <c:pt idx="85">
                  <c:v>31.48340241796179</c:v>
                </c:pt>
                <c:pt idx="86">
                  <c:v>31.39704663212414</c:v>
                </c:pt>
                <c:pt idx="87">
                  <c:v>31.31069084628649</c:v>
                </c:pt>
                <c:pt idx="88">
                  <c:v>31.22433506044884</c:v>
                </c:pt>
                <c:pt idx="89">
                  <c:v>31.13797927461119</c:v>
                </c:pt>
                <c:pt idx="90">
                  <c:v>31.05162348877354</c:v>
                </c:pt>
                <c:pt idx="91">
                  <c:v>30.96526770293589</c:v>
                </c:pt>
                <c:pt idx="92">
                  <c:v>30.87891191709824</c:v>
                </c:pt>
                <c:pt idx="93">
                  <c:v>30.79255613126059</c:v>
                </c:pt>
                <c:pt idx="94">
                  <c:v>30.70620034542294</c:v>
                </c:pt>
                <c:pt idx="95">
                  <c:v>30.61984455958529</c:v>
                </c:pt>
                <c:pt idx="96">
                  <c:v>30.53348877374764</c:v>
                </c:pt>
                <c:pt idx="97">
                  <c:v>30.44713298790999</c:v>
                </c:pt>
                <c:pt idx="98">
                  <c:v>30.360777202072338</c:v>
                </c:pt>
                <c:pt idx="99">
                  <c:v>30.274421416234688</c:v>
                </c:pt>
              </c:numCache>
            </c:numRef>
          </c:cat>
          <c:val>
            <c:numRef>
              <c:f>'[1]Risk levels per study'!$M$23:$M$122</c:f>
              <c:numCache>
                <c:ptCount val="100"/>
                <c:pt idx="0">
                  <c:v>549.146589078541</c:v>
                </c:pt>
                <c:pt idx="1">
                  <c:v>273.6671120490418</c:v>
                </c:pt>
                <c:pt idx="2">
                  <c:v>41.457848927959155</c:v>
                </c:pt>
                <c:pt idx="3">
                  <c:v>41.457848927959155</c:v>
                </c:pt>
                <c:pt idx="4">
                  <c:v>41.457848927959155</c:v>
                </c:pt>
                <c:pt idx="5">
                  <c:v>41.457848927959155</c:v>
                </c:pt>
                <c:pt idx="6">
                  <c:v>41.457848927959155</c:v>
                </c:pt>
                <c:pt idx="7">
                  <c:v>41.457848927959155</c:v>
                </c:pt>
                <c:pt idx="8">
                  <c:v>41.457848927959155</c:v>
                </c:pt>
                <c:pt idx="9">
                  <c:v>41.9774999999987</c:v>
                </c:pt>
                <c:pt idx="10">
                  <c:v>32.985042644321595</c:v>
                </c:pt>
                <c:pt idx="11">
                  <c:v>32.985042644321595</c:v>
                </c:pt>
                <c:pt idx="12">
                  <c:v>32.985042644321595</c:v>
                </c:pt>
                <c:pt idx="13">
                  <c:v>32.985042644321595</c:v>
                </c:pt>
                <c:pt idx="14">
                  <c:v>32.985042644321595</c:v>
                </c:pt>
                <c:pt idx="15">
                  <c:v>32.985042644321595</c:v>
                </c:pt>
                <c:pt idx="16">
                  <c:v>32.985042644321595</c:v>
                </c:pt>
                <c:pt idx="17">
                  <c:v>32.985042644321595</c:v>
                </c:pt>
                <c:pt idx="18">
                  <c:v>32.985042644321595</c:v>
                </c:pt>
                <c:pt idx="19">
                  <c:v>32.985042644321595</c:v>
                </c:pt>
                <c:pt idx="20">
                  <c:v>15.948811828023631</c:v>
                </c:pt>
                <c:pt idx="21">
                  <c:v>15.948811828023631</c:v>
                </c:pt>
                <c:pt idx="22">
                  <c:v>15.948811828023631</c:v>
                </c:pt>
                <c:pt idx="23">
                  <c:v>15.948811828023631</c:v>
                </c:pt>
                <c:pt idx="24">
                  <c:v>15.948811828023631</c:v>
                </c:pt>
                <c:pt idx="25">
                  <c:v>15.948811828023631</c:v>
                </c:pt>
                <c:pt idx="26">
                  <c:v>15.948811828023631</c:v>
                </c:pt>
                <c:pt idx="27">
                  <c:v>15.948811828023631</c:v>
                </c:pt>
                <c:pt idx="28">
                  <c:v>15.948811828023631</c:v>
                </c:pt>
                <c:pt idx="29">
                  <c:v>15.948811828023631</c:v>
                </c:pt>
                <c:pt idx="30">
                  <c:v>15.948811828023631</c:v>
                </c:pt>
                <c:pt idx="31">
                  <c:v>15.948811828023631</c:v>
                </c:pt>
                <c:pt idx="32">
                  <c:v>15.948811828023631</c:v>
                </c:pt>
                <c:pt idx="33">
                  <c:v>15.948811828023631</c:v>
                </c:pt>
                <c:pt idx="34">
                  <c:v>15.948811828023631</c:v>
                </c:pt>
                <c:pt idx="35">
                  <c:v>15.948811828023631</c:v>
                </c:pt>
                <c:pt idx="36">
                  <c:v>15.948811828023631</c:v>
                </c:pt>
                <c:pt idx="37">
                  <c:v>15.948811828023631</c:v>
                </c:pt>
                <c:pt idx="38">
                  <c:v>15.948811828023631</c:v>
                </c:pt>
                <c:pt idx="39">
                  <c:v>15.948811828023631</c:v>
                </c:pt>
                <c:pt idx="40">
                  <c:v>9.363885732362357</c:v>
                </c:pt>
                <c:pt idx="41">
                  <c:v>9.363885732362357</c:v>
                </c:pt>
                <c:pt idx="42">
                  <c:v>9.363885732362357</c:v>
                </c:pt>
                <c:pt idx="43">
                  <c:v>9.363885732362357</c:v>
                </c:pt>
                <c:pt idx="44">
                  <c:v>9.363885732362357</c:v>
                </c:pt>
                <c:pt idx="45">
                  <c:v>9.363885732362357</c:v>
                </c:pt>
                <c:pt idx="46">
                  <c:v>9.363885732362357</c:v>
                </c:pt>
                <c:pt idx="47">
                  <c:v>9.363885732362357</c:v>
                </c:pt>
                <c:pt idx="48">
                  <c:v>9.363885732362357</c:v>
                </c:pt>
                <c:pt idx="49">
                  <c:v>9.363885732362357</c:v>
                </c:pt>
                <c:pt idx="50">
                  <c:v>9.363885732362357</c:v>
                </c:pt>
                <c:pt idx="51">
                  <c:v>9.363885732362357</c:v>
                </c:pt>
                <c:pt idx="52">
                  <c:v>9.363885732362357</c:v>
                </c:pt>
                <c:pt idx="53">
                  <c:v>9.363885732362357</c:v>
                </c:pt>
                <c:pt idx="54">
                  <c:v>9.363885732362357</c:v>
                </c:pt>
                <c:pt idx="55">
                  <c:v>9.363885732362357</c:v>
                </c:pt>
                <c:pt idx="56">
                  <c:v>9.363885732362357</c:v>
                </c:pt>
                <c:pt idx="57">
                  <c:v>9.363885732362357</c:v>
                </c:pt>
                <c:pt idx="58">
                  <c:v>9.363885732362357</c:v>
                </c:pt>
                <c:pt idx="59">
                  <c:v>9.363885732362357</c:v>
                </c:pt>
                <c:pt idx="60">
                  <c:v>9.363885732362357</c:v>
                </c:pt>
                <c:pt idx="61">
                  <c:v>9.363885732362357</c:v>
                </c:pt>
                <c:pt idx="62">
                  <c:v>9.363885732362357</c:v>
                </c:pt>
                <c:pt idx="63">
                  <c:v>9.363885732362357</c:v>
                </c:pt>
                <c:pt idx="64">
                  <c:v>9.363885732362357</c:v>
                </c:pt>
                <c:pt idx="65">
                  <c:v>9.363885732362357</c:v>
                </c:pt>
                <c:pt idx="66">
                  <c:v>9.363885732362357</c:v>
                </c:pt>
                <c:pt idx="67">
                  <c:v>9.363885732362357</c:v>
                </c:pt>
                <c:pt idx="68">
                  <c:v>9.363885732362357</c:v>
                </c:pt>
                <c:pt idx="69">
                  <c:v>9.363885732362357</c:v>
                </c:pt>
                <c:pt idx="70">
                  <c:v>9.363885732362357</c:v>
                </c:pt>
                <c:pt idx="71">
                  <c:v>9.363885732362357</c:v>
                </c:pt>
                <c:pt idx="72">
                  <c:v>9.363885732362357</c:v>
                </c:pt>
                <c:pt idx="73">
                  <c:v>9.363885732362357</c:v>
                </c:pt>
                <c:pt idx="74">
                  <c:v>9.363885732362357</c:v>
                </c:pt>
                <c:pt idx="75">
                  <c:v>9.363885732362357</c:v>
                </c:pt>
                <c:pt idx="76">
                  <c:v>9.363885732362357</c:v>
                </c:pt>
                <c:pt idx="77">
                  <c:v>9.363885732362357</c:v>
                </c:pt>
                <c:pt idx="78">
                  <c:v>9.363885732362357</c:v>
                </c:pt>
                <c:pt idx="79">
                  <c:v>9.363885732362357</c:v>
                </c:pt>
                <c:pt idx="80">
                  <c:v>9.363885732362744</c:v>
                </c:pt>
                <c:pt idx="81">
                  <c:v>9.363885732362744</c:v>
                </c:pt>
                <c:pt idx="82">
                  <c:v>9.363885732362744</c:v>
                </c:pt>
                <c:pt idx="83">
                  <c:v>9.363885732362744</c:v>
                </c:pt>
                <c:pt idx="84">
                  <c:v>9.363885732362744</c:v>
                </c:pt>
                <c:pt idx="85">
                  <c:v>9.363885732362744</c:v>
                </c:pt>
                <c:pt idx="86">
                  <c:v>9.363885732362744</c:v>
                </c:pt>
                <c:pt idx="87">
                  <c:v>9.363885732362744</c:v>
                </c:pt>
                <c:pt idx="88">
                  <c:v>9.363885732362744</c:v>
                </c:pt>
                <c:pt idx="89">
                  <c:v>9.363885732362744</c:v>
                </c:pt>
                <c:pt idx="90">
                  <c:v>9.363885732362744</c:v>
                </c:pt>
                <c:pt idx="91">
                  <c:v>9.363885732362744</c:v>
                </c:pt>
                <c:pt idx="92">
                  <c:v>9.363885732362744</c:v>
                </c:pt>
                <c:pt idx="93">
                  <c:v>9.363885732362744</c:v>
                </c:pt>
                <c:pt idx="94">
                  <c:v>9.363885732362744</c:v>
                </c:pt>
                <c:pt idx="95">
                  <c:v>9.363885732362744</c:v>
                </c:pt>
                <c:pt idx="96">
                  <c:v>9.363885732362744</c:v>
                </c:pt>
                <c:pt idx="97">
                  <c:v>9.363885732362744</c:v>
                </c:pt>
                <c:pt idx="98">
                  <c:v>9.363885732362744</c:v>
                </c:pt>
                <c:pt idx="99">
                  <c:v>9.363885732362744</c:v>
                </c:pt>
              </c:numCache>
            </c:numRef>
          </c:val>
        </c:ser>
        <c:gapWidth val="0"/>
        <c:axId val="36924810"/>
        <c:axId val="11455267"/>
      </c:barChart>
      <c:catAx>
        <c:axId val="36924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1" u="none" baseline="0">
                    <a:solidFill>
                      <a:srgbClr val="000000"/>
                    </a:solidFill>
                  </a:rPr>
                  <a:t>Risk per 
100,000</a:t>
                </a:r>
              </a:p>
            </c:rich>
          </c:tx>
          <c:layout>
            <c:manualLayout>
              <c:xMode val="factor"/>
              <c:yMode val="factor"/>
              <c:x val="0.031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455267"/>
        <c:crosses val="autoZero"/>
        <c:auto val="1"/>
        <c:lblOffset val="100"/>
        <c:tickLblSkip val="10"/>
        <c:tickMarkSkip val="10"/>
        <c:noMultiLvlLbl val="0"/>
      </c:catAx>
      <c:valAx>
        <c:axId val="11455267"/>
        <c:scaling>
          <c:logBase val="10"/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1" u="none" baseline="0">
                    <a:solidFill>
                      <a:srgbClr val="000000"/>
                    </a:solidFill>
                  </a:rPr>
                  <a:t>Marginal WTP</a:t>
                </a:r>
              </a:p>
            </c:rich>
          </c:tx>
          <c:layout>
            <c:manualLayout>
              <c:xMode val="factor"/>
              <c:yMode val="factor"/>
              <c:x val="0.0767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9248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0.631</cdr:x>
      <cdr:y>0.917</cdr:y>
    </cdr:from>
    <cdr:to>
      <cdr:x>0.6895</cdr:x>
      <cdr:y>0.9915</cdr:y>
    </cdr:to>
    <cdr:sp>
      <cdr:nvSpPr>
        <cdr:cNvPr id="1" name="Text Box 6"/>
        <cdr:cNvSpPr txBox="1">
          <a:spLocks noChangeArrowheads="1"/>
        </cdr:cNvSpPr>
      </cdr:nvSpPr>
      <cdr:spPr>
        <a:xfrm>
          <a:off x="2933700" y="2524125"/>
          <a:ext cx="276225" cy="2095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8</xdr:row>
      <xdr:rowOff>76200</xdr:rowOff>
    </xdr:from>
    <xdr:to>
      <xdr:col>11</xdr:col>
      <xdr:colOff>66675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333625" y="1371600"/>
        <a:ext cx="46577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523875</xdr:colOff>
      <xdr:row>23</xdr:row>
      <xdr:rowOff>114300</xdr:rowOff>
    </xdr:from>
    <xdr:to>
      <xdr:col>4</xdr:col>
      <xdr:colOff>295275</xdr:colOff>
      <xdr:row>25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71750" y="3838575"/>
          <a:ext cx="381000" cy="2095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100%</a:t>
          </a:r>
        </a:p>
      </xdr:txBody>
    </xdr:sp>
    <xdr:clientData/>
  </xdr:twoCellAnchor>
  <xdr:twoCellAnchor editAs="absolute">
    <xdr:from>
      <xdr:col>6</xdr:col>
      <xdr:colOff>0</xdr:colOff>
      <xdr:row>23</xdr:row>
      <xdr:rowOff>104775</xdr:rowOff>
    </xdr:from>
    <xdr:to>
      <xdr:col>6</xdr:col>
      <xdr:colOff>257175</xdr:colOff>
      <xdr:row>25</xdr:row>
      <xdr:rowOff>19050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876675" y="3829050"/>
          <a:ext cx="257175" cy="2381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</a:t>
          </a:r>
          <a:r>
            <a:rPr lang="en-US" cap="none" sz="11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</a:p>
      </xdr:txBody>
    </xdr:sp>
    <xdr:clientData/>
  </xdr:twoCellAnchor>
  <xdr:twoCellAnchor>
    <xdr:from>
      <xdr:col>6</xdr:col>
      <xdr:colOff>114300</xdr:colOff>
      <xdr:row>21</xdr:row>
      <xdr:rowOff>38100</xdr:rowOff>
    </xdr:from>
    <xdr:to>
      <xdr:col>6</xdr:col>
      <xdr:colOff>114300</xdr:colOff>
      <xdr:row>23</xdr:row>
      <xdr:rowOff>57150</xdr:rowOff>
    </xdr:to>
    <xdr:sp>
      <xdr:nvSpPr>
        <xdr:cNvPr id="4" name="Line 5"/>
        <xdr:cNvSpPr>
          <a:spLocks/>
        </xdr:cNvSpPr>
      </xdr:nvSpPr>
      <xdr:spPr>
        <a:xfrm>
          <a:off x="3990975" y="34385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21</xdr:row>
      <xdr:rowOff>28575</xdr:rowOff>
    </xdr:from>
    <xdr:to>
      <xdr:col>8</xdr:col>
      <xdr:colOff>323850</xdr:colOff>
      <xdr:row>23</xdr:row>
      <xdr:rowOff>57150</xdr:rowOff>
    </xdr:to>
    <xdr:sp>
      <xdr:nvSpPr>
        <xdr:cNvPr id="5" name="Rectangle 6"/>
        <xdr:cNvSpPr>
          <a:spLocks/>
        </xdr:cNvSpPr>
      </xdr:nvSpPr>
      <xdr:spPr>
        <a:xfrm>
          <a:off x="2695575" y="3429000"/>
          <a:ext cx="2724150" cy="35242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590550</xdr:colOff>
      <xdr:row>1</xdr:row>
      <xdr:rowOff>19050</xdr:rowOff>
    </xdr:from>
    <xdr:to>
      <xdr:col>21</xdr:col>
      <xdr:colOff>114300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7362825" y="161925"/>
        <a:ext cx="56197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133350</xdr:rowOff>
    </xdr:from>
    <xdr:to>
      <xdr:col>15</xdr:col>
      <xdr:colOff>0</xdr:colOff>
      <xdr:row>24</xdr:row>
      <xdr:rowOff>123825</xdr:rowOff>
    </xdr:to>
    <xdr:graphicFrame>
      <xdr:nvGraphicFramePr>
        <xdr:cNvPr id="1" name="Chart 2"/>
        <xdr:cNvGraphicFramePr/>
      </xdr:nvGraphicFramePr>
      <xdr:xfrm>
        <a:off x="3667125" y="133350"/>
        <a:ext cx="54768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11</xdr:col>
      <xdr:colOff>114300</xdr:colOff>
      <xdr:row>18</xdr:row>
      <xdr:rowOff>0</xdr:rowOff>
    </xdr:from>
    <xdr:ext cx="390525" cy="219075"/>
    <xdr:sp>
      <xdr:nvSpPr>
        <xdr:cNvPr id="2" name="Text Box 3"/>
        <xdr:cNvSpPr txBox="1">
          <a:spLocks noChangeArrowheads="1"/>
        </xdr:cNvSpPr>
      </xdr:nvSpPr>
      <xdr:spPr>
        <a:xfrm>
          <a:off x="6819900" y="2590800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VOSL</a:t>
          </a:r>
        </a:p>
      </xdr:txBody>
    </xdr:sp>
    <xdr:clientData/>
  </xdr:oneCellAnchor>
  <xdr:twoCellAnchor>
    <xdr:from>
      <xdr:col>7</xdr:col>
      <xdr:colOff>561975</xdr:colOff>
      <xdr:row>6</xdr:row>
      <xdr:rowOff>85725</xdr:rowOff>
    </xdr:from>
    <xdr:to>
      <xdr:col>8</xdr:col>
      <xdr:colOff>581025</xdr:colOff>
      <xdr:row>8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829175" y="962025"/>
          <a:ext cx="628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ln(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VOSL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10</xdr:col>
      <xdr:colOff>9525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609600" y="180975"/>
        <a:ext cx="54959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SPnieu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ersson and Ced."/>
      <sheetName val="Jones-Lee et al."/>
      <sheetName val="Jones-Lee et al. WTA"/>
      <sheetName val="risk l. p. st. same currency"/>
      <sheetName val="Risk levels per study"/>
      <sheetName val="D&amp;R and P&amp;C initial risk level"/>
      <sheetName val="D&amp;R and P&amp;C zonder extremen"/>
      <sheetName val="Sheet3"/>
    </sheetNames>
    <sheetDataSet>
      <sheetData sheetId="5">
        <row r="23">
          <cell r="K23">
            <v>38.82364421416234</v>
          </cell>
          <cell r="M23">
            <v>549.146589078541</v>
          </cell>
        </row>
        <row r="24">
          <cell r="K24">
            <v>38.73728842832469</v>
          </cell>
          <cell r="M24">
            <v>273.6671120490418</v>
          </cell>
        </row>
        <row r="25">
          <cell r="K25">
            <v>38.650932642487035</v>
          </cell>
          <cell r="M25">
            <v>41.457848927959155</v>
          </cell>
        </row>
        <row r="26">
          <cell r="K26">
            <v>38.56457685664938</v>
          </cell>
          <cell r="M26">
            <v>41.457848927959155</v>
          </cell>
        </row>
        <row r="27">
          <cell r="K27">
            <v>38.47822107081173</v>
          </cell>
          <cell r="M27">
            <v>41.457848927959155</v>
          </cell>
        </row>
        <row r="28">
          <cell r="K28">
            <v>38.391865284974074</v>
          </cell>
          <cell r="M28">
            <v>41.457848927959155</v>
          </cell>
        </row>
        <row r="29">
          <cell r="K29">
            <v>38.30550949913642</v>
          </cell>
          <cell r="M29">
            <v>41.457848927959155</v>
          </cell>
        </row>
        <row r="30">
          <cell r="K30">
            <v>38.219153713298766</v>
          </cell>
          <cell r="M30">
            <v>41.457848927959155</v>
          </cell>
        </row>
        <row r="31">
          <cell r="K31">
            <v>38.13279792746111</v>
          </cell>
          <cell r="M31">
            <v>41.457848927959155</v>
          </cell>
        </row>
        <row r="32">
          <cell r="K32">
            <v>38.04644214162346</v>
          </cell>
          <cell r="M32">
            <v>41.9774999999987</v>
          </cell>
        </row>
        <row r="33">
          <cell r="K33">
            <v>37.960086355785805</v>
          </cell>
          <cell r="M33">
            <v>32.985042644321595</v>
          </cell>
        </row>
        <row r="34">
          <cell r="K34">
            <v>37.87373056994815</v>
          </cell>
          <cell r="M34">
            <v>32.985042644321595</v>
          </cell>
        </row>
        <row r="35">
          <cell r="K35">
            <v>37.7873747841105</v>
          </cell>
          <cell r="M35">
            <v>32.985042644321595</v>
          </cell>
        </row>
        <row r="36">
          <cell r="K36">
            <v>37.70101899827284</v>
          </cell>
          <cell r="M36">
            <v>32.985042644321595</v>
          </cell>
        </row>
        <row r="37">
          <cell r="K37">
            <v>37.61466321243519</v>
          </cell>
          <cell r="M37">
            <v>32.985042644321595</v>
          </cell>
        </row>
        <row r="38">
          <cell r="K38">
            <v>37.528307426597536</v>
          </cell>
          <cell r="M38">
            <v>32.985042644321595</v>
          </cell>
        </row>
        <row r="39">
          <cell r="K39">
            <v>37.44195164075988</v>
          </cell>
          <cell r="M39">
            <v>32.985042644321595</v>
          </cell>
        </row>
        <row r="40">
          <cell r="K40">
            <v>37.35559585492223</v>
          </cell>
          <cell r="M40">
            <v>32.985042644321595</v>
          </cell>
        </row>
        <row r="41">
          <cell r="K41">
            <v>37.269240069084574</v>
          </cell>
          <cell r="M41">
            <v>32.985042644321595</v>
          </cell>
        </row>
        <row r="42">
          <cell r="K42">
            <v>37.18288428324692</v>
          </cell>
          <cell r="M42">
            <v>32.985042644321595</v>
          </cell>
        </row>
        <row r="43">
          <cell r="K43">
            <v>37.09652849740927</v>
          </cell>
          <cell r="M43">
            <v>15.948811828023631</v>
          </cell>
        </row>
        <row r="44">
          <cell r="K44">
            <v>37.01017271157161</v>
          </cell>
          <cell r="M44">
            <v>15.948811828023631</v>
          </cell>
        </row>
        <row r="45">
          <cell r="K45">
            <v>36.92381692573396</v>
          </cell>
          <cell r="M45">
            <v>15.948811828023631</v>
          </cell>
        </row>
        <row r="46">
          <cell r="K46">
            <v>36.837461139896305</v>
          </cell>
          <cell r="M46">
            <v>15.948811828023631</v>
          </cell>
        </row>
        <row r="47">
          <cell r="K47">
            <v>36.75110535405865</v>
          </cell>
          <cell r="M47">
            <v>15.948811828023631</v>
          </cell>
        </row>
        <row r="48">
          <cell r="K48">
            <v>36.664749568221</v>
          </cell>
          <cell r="M48">
            <v>15.948811828023631</v>
          </cell>
        </row>
        <row r="49">
          <cell r="K49">
            <v>36.578393782383344</v>
          </cell>
          <cell r="M49">
            <v>15.948811828023631</v>
          </cell>
        </row>
        <row r="50">
          <cell r="K50">
            <v>36.49203799654569</v>
          </cell>
          <cell r="M50">
            <v>15.948811828023631</v>
          </cell>
        </row>
        <row r="51">
          <cell r="K51">
            <v>36.40568221070804</v>
          </cell>
          <cell r="M51">
            <v>15.948811828023631</v>
          </cell>
        </row>
        <row r="52">
          <cell r="K52">
            <v>36.31932642487038</v>
          </cell>
          <cell r="M52">
            <v>15.948811828023631</v>
          </cell>
        </row>
        <row r="53">
          <cell r="K53">
            <v>36.23297063903273</v>
          </cell>
          <cell r="M53">
            <v>15.948811828023631</v>
          </cell>
        </row>
        <row r="54">
          <cell r="K54">
            <v>36.146614853195075</v>
          </cell>
          <cell r="M54">
            <v>15.948811828023631</v>
          </cell>
        </row>
        <row r="55">
          <cell r="K55">
            <v>36.06025906735742</v>
          </cell>
          <cell r="M55">
            <v>15.948811828023631</v>
          </cell>
        </row>
        <row r="56">
          <cell r="K56">
            <v>35.97390328151977</v>
          </cell>
          <cell r="M56">
            <v>15.948811828023631</v>
          </cell>
        </row>
        <row r="57">
          <cell r="K57">
            <v>35.887547495682114</v>
          </cell>
          <cell r="M57">
            <v>15.948811828023631</v>
          </cell>
        </row>
        <row r="58">
          <cell r="K58">
            <v>35.80119170984446</v>
          </cell>
          <cell r="M58">
            <v>15.948811828023631</v>
          </cell>
        </row>
        <row r="59">
          <cell r="K59">
            <v>35.714835924006806</v>
          </cell>
          <cell r="M59">
            <v>15.948811828023631</v>
          </cell>
        </row>
        <row r="60">
          <cell r="K60">
            <v>35.62848013816915</v>
          </cell>
          <cell r="M60">
            <v>15.948811828023631</v>
          </cell>
        </row>
        <row r="61">
          <cell r="K61">
            <v>35.5421243523315</v>
          </cell>
          <cell r="M61">
            <v>15.948811828023631</v>
          </cell>
        </row>
        <row r="62">
          <cell r="K62">
            <v>35.455768566493845</v>
          </cell>
          <cell r="M62">
            <v>15.948811828023631</v>
          </cell>
        </row>
        <row r="63">
          <cell r="K63">
            <v>35.36941278065619</v>
          </cell>
          <cell r="M63">
            <v>9.363885732362357</v>
          </cell>
        </row>
        <row r="64">
          <cell r="K64">
            <v>35.28305699481854</v>
          </cell>
          <cell r="M64">
            <v>9.363885732362357</v>
          </cell>
        </row>
        <row r="65">
          <cell r="K65">
            <v>35.19670120898088</v>
          </cell>
          <cell r="M65">
            <v>9.363885732362357</v>
          </cell>
        </row>
        <row r="66">
          <cell r="K66">
            <v>35.11034542314323</v>
          </cell>
          <cell r="M66">
            <v>9.363885732362357</v>
          </cell>
        </row>
        <row r="67">
          <cell r="K67">
            <v>35.023989637305576</v>
          </cell>
          <cell r="M67">
            <v>9.363885732362357</v>
          </cell>
        </row>
        <row r="68">
          <cell r="K68">
            <v>34.93763385146792</v>
          </cell>
          <cell r="M68">
            <v>9.363885732362357</v>
          </cell>
        </row>
        <row r="69">
          <cell r="K69">
            <v>34.85127806563027</v>
          </cell>
          <cell r="M69">
            <v>9.363885732362357</v>
          </cell>
        </row>
        <row r="70">
          <cell r="K70">
            <v>34.764922279792614</v>
          </cell>
          <cell r="M70">
            <v>9.363885732362357</v>
          </cell>
        </row>
        <row r="71">
          <cell r="K71">
            <v>34.67856649395496</v>
          </cell>
          <cell r="M71">
            <v>9.363885732362357</v>
          </cell>
        </row>
        <row r="72">
          <cell r="K72">
            <v>34.59221070811731</v>
          </cell>
          <cell r="M72">
            <v>9.363885732362357</v>
          </cell>
        </row>
        <row r="73">
          <cell r="K73">
            <v>34.50585492227965</v>
          </cell>
          <cell r="M73">
            <v>9.363885732362357</v>
          </cell>
        </row>
        <row r="74">
          <cell r="K74">
            <v>34.419499136442</v>
          </cell>
          <cell r="M74">
            <v>9.363885732362357</v>
          </cell>
        </row>
        <row r="75">
          <cell r="K75">
            <v>34.333143350604345</v>
          </cell>
          <cell r="M75">
            <v>9.363885732362357</v>
          </cell>
        </row>
        <row r="76">
          <cell r="K76">
            <v>34.24678756476669</v>
          </cell>
          <cell r="M76">
            <v>9.363885732362357</v>
          </cell>
        </row>
        <row r="77">
          <cell r="K77">
            <v>34.16043177892904</v>
          </cell>
          <cell r="M77">
            <v>9.363885732362357</v>
          </cell>
        </row>
        <row r="78">
          <cell r="K78">
            <v>34.074075993091384</v>
          </cell>
          <cell r="M78">
            <v>9.363885732362357</v>
          </cell>
        </row>
        <row r="79">
          <cell r="K79">
            <v>33.98772020725373</v>
          </cell>
          <cell r="M79">
            <v>9.363885732362357</v>
          </cell>
        </row>
        <row r="80">
          <cell r="K80">
            <v>33.901364421416076</v>
          </cell>
          <cell r="M80">
            <v>9.363885732362357</v>
          </cell>
        </row>
        <row r="81">
          <cell r="K81">
            <v>33.81500863557842</v>
          </cell>
          <cell r="M81">
            <v>9.363885732362357</v>
          </cell>
        </row>
        <row r="82">
          <cell r="K82">
            <v>33.72865284974077</v>
          </cell>
          <cell r="M82">
            <v>9.363885732362357</v>
          </cell>
        </row>
        <row r="83">
          <cell r="K83">
            <v>33.642297063903115</v>
          </cell>
          <cell r="M83">
            <v>9.363885732362357</v>
          </cell>
        </row>
        <row r="84">
          <cell r="K84">
            <v>33.55594127806546</v>
          </cell>
          <cell r="M84">
            <v>9.363885732362357</v>
          </cell>
        </row>
        <row r="85">
          <cell r="K85">
            <v>33.46958549222781</v>
          </cell>
          <cell r="M85">
            <v>9.363885732362357</v>
          </cell>
        </row>
        <row r="86">
          <cell r="K86">
            <v>33.38322970639015</v>
          </cell>
          <cell r="M86">
            <v>9.363885732362357</v>
          </cell>
        </row>
        <row r="87">
          <cell r="K87">
            <v>33.2968739205525</v>
          </cell>
          <cell r="M87">
            <v>9.363885732362357</v>
          </cell>
        </row>
        <row r="88">
          <cell r="K88">
            <v>33.210518134714846</v>
          </cell>
          <cell r="M88">
            <v>9.363885732362357</v>
          </cell>
        </row>
        <row r="89">
          <cell r="K89">
            <v>33.12416234887719</v>
          </cell>
          <cell r="M89">
            <v>9.363885732362357</v>
          </cell>
        </row>
        <row r="90">
          <cell r="K90">
            <v>33.03780656303954</v>
          </cell>
          <cell r="M90">
            <v>9.363885732362357</v>
          </cell>
        </row>
        <row r="91">
          <cell r="K91">
            <v>32.951450777201885</v>
          </cell>
          <cell r="M91">
            <v>9.363885732362357</v>
          </cell>
        </row>
        <row r="92">
          <cell r="K92">
            <v>32.86509499136423</v>
          </cell>
          <cell r="M92">
            <v>9.363885732362357</v>
          </cell>
        </row>
        <row r="93">
          <cell r="K93">
            <v>32.77873920552658</v>
          </cell>
          <cell r="M93">
            <v>9.363885732362357</v>
          </cell>
        </row>
        <row r="94">
          <cell r="K94">
            <v>32.69238341968892</v>
          </cell>
          <cell r="M94">
            <v>9.363885732362357</v>
          </cell>
        </row>
        <row r="95">
          <cell r="K95">
            <v>32.60602763385127</v>
          </cell>
          <cell r="M95">
            <v>9.363885732362357</v>
          </cell>
        </row>
        <row r="96">
          <cell r="K96">
            <v>32.519671848013616</v>
          </cell>
          <cell r="M96">
            <v>9.363885732362357</v>
          </cell>
        </row>
        <row r="97">
          <cell r="K97">
            <v>32.43331606217596</v>
          </cell>
          <cell r="M97">
            <v>9.363885732362357</v>
          </cell>
        </row>
        <row r="98">
          <cell r="K98">
            <v>32.34696027633831</v>
          </cell>
          <cell r="M98">
            <v>9.363885732362357</v>
          </cell>
        </row>
        <row r="99">
          <cell r="K99">
            <v>32.260604490500654</v>
          </cell>
          <cell r="M99">
            <v>9.363885732362357</v>
          </cell>
        </row>
        <row r="100">
          <cell r="K100">
            <v>32.174248704663</v>
          </cell>
          <cell r="M100">
            <v>9.363885732362357</v>
          </cell>
        </row>
        <row r="101">
          <cell r="K101">
            <v>32.08789291882535</v>
          </cell>
          <cell r="M101">
            <v>9.363885732362357</v>
          </cell>
        </row>
        <row r="102">
          <cell r="K102">
            <v>32.00153713298769</v>
          </cell>
          <cell r="M102">
            <v>9.363885732362357</v>
          </cell>
        </row>
        <row r="103">
          <cell r="K103">
            <v>31.915181347150043</v>
          </cell>
          <cell r="M103">
            <v>9.363885732362744</v>
          </cell>
        </row>
        <row r="104">
          <cell r="K104">
            <v>31.828825561312392</v>
          </cell>
          <cell r="M104">
            <v>9.363885732362744</v>
          </cell>
        </row>
        <row r="105">
          <cell r="K105">
            <v>31.742469775474742</v>
          </cell>
          <cell r="M105">
            <v>9.363885732362744</v>
          </cell>
        </row>
        <row r="106">
          <cell r="K106">
            <v>31.656113989637092</v>
          </cell>
          <cell r="M106">
            <v>9.363885732362744</v>
          </cell>
        </row>
        <row r="107">
          <cell r="K107">
            <v>31.56975820379944</v>
          </cell>
          <cell r="M107">
            <v>9.363885732362744</v>
          </cell>
        </row>
        <row r="108">
          <cell r="K108">
            <v>31.48340241796179</v>
          </cell>
          <cell r="M108">
            <v>9.363885732362744</v>
          </cell>
        </row>
        <row r="109">
          <cell r="K109">
            <v>31.39704663212414</v>
          </cell>
          <cell r="M109">
            <v>9.363885732362744</v>
          </cell>
        </row>
        <row r="110">
          <cell r="K110">
            <v>31.31069084628649</v>
          </cell>
          <cell r="M110">
            <v>9.363885732362744</v>
          </cell>
        </row>
        <row r="111">
          <cell r="K111">
            <v>31.22433506044884</v>
          </cell>
          <cell r="M111">
            <v>9.363885732362744</v>
          </cell>
        </row>
        <row r="112">
          <cell r="K112">
            <v>31.13797927461119</v>
          </cell>
          <cell r="M112">
            <v>9.363885732362744</v>
          </cell>
        </row>
        <row r="113">
          <cell r="K113">
            <v>31.05162348877354</v>
          </cell>
          <cell r="M113">
            <v>9.363885732362744</v>
          </cell>
        </row>
        <row r="114">
          <cell r="K114">
            <v>30.96526770293589</v>
          </cell>
          <cell r="M114">
            <v>9.363885732362744</v>
          </cell>
        </row>
        <row r="115">
          <cell r="K115">
            <v>30.87891191709824</v>
          </cell>
          <cell r="M115">
            <v>9.363885732362744</v>
          </cell>
        </row>
        <row r="116">
          <cell r="K116">
            <v>30.79255613126059</v>
          </cell>
          <cell r="M116">
            <v>9.363885732362744</v>
          </cell>
        </row>
        <row r="117">
          <cell r="K117">
            <v>30.70620034542294</v>
          </cell>
          <cell r="M117">
            <v>9.363885732362744</v>
          </cell>
        </row>
        <row r="118">
          <cell r="K118">
            <v>30.61984455958529</v>
          </cell>
          <cell r="M118">
            <v>9.363885732362744</v>
          </cell>
        </row>
        <row r="119">
          <cell r="K119">
            <v>30.53348877374764</v>
          </cell>
          <cell r="M119">
            <v>9.363885732362744</v>
          </cell>
        </row>
        <row r="120">
          <cell r="K120">
            <v>30.44713298790999</v>
          </cell>
          <cell r="M120">
            <v>9.363885732362744</v>
          </cell>
        </row>
        <row r="121">
          <cell r="K121">
            <v>30.360777202072338</v>
          </cell>
          <cell r="M121">
            <v>9.363885732362744</v>
          </cell>
        </row>
        <row r="122">
          <cell r="K122">
            <v>30.274421416234688</v>
          </cell>
          <cell r="M122">
            <v>9.363885732362744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2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9.140625" style="6" customWidth="1"/>
    <col min="2" max="2" width="16.421875" style="15" customWidth="1"/>
    <col min="3" max="6" width="9.140625" style="8" customWidth="1"/>
    <col min="7" max="11" width="9.140625" style="31" customWidth="1"/>
  </cols>
  <sheetData>
    <row r="1" spans="1:15" s="13" customFormat="1" ht="12.75">
      <c r="A1" s="11" t="s">
        <v>183</v>
      </c>
      <c r="B1" s="14"/>
      <c r="C1" s="12" t="s">
        <v>184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2.75">
      <c r="A2" s="5" t="s">
        <v>126</v>
      </c>
      <c r="B2" s="16"/>
      <c r="C2" s="8">
        <v>1</v>
      </c>
      <c r="D2" s="9" t="s">
        <v>57</v>
      </c>
      <c r="G2" s="8"/>
      <c r="H2" s="8"/>
      <c r="I2" s="8"/>
      <c r="J2" s="8"/>
      <c r="K2" s="8"/>
      <c r="L2" s="8"/>
      <c r="M2" s="8"/>
      <c r="N2" s="8"/>
      <c r="O2" s="8"/>
    </row>
    <row r="3" spans="3:15" ht="12.75">
      <c r="C3" s="8">
        <v>2</v>
      </c>
      <c r="D3" s="10" t="s">
        <v>61</v>
      </c>
      <c r="G3" s="8"/>
      <c r="H3" s="8"/>
      <c r="I3" s="8"/>
      <c r="J3" s="8"/>
      <c r="K3" s="8"/>
      <c r="L3" s="8"/>
      <c r="M3" s="8"/>
      <c r="N3" s="8"/>
      <c r="O3" s="8"/>
    </row>
    <row r="4" spans="3:15" ht="12.75">
      <c r="C4" s="8">
        <v>3</v>
      </c>
      <c r="D4" s="10" t="s">
        <v>64</v>
      </c>
      <c r="G4" s="8"/>
      <c r="H4" s="8"/>
      <c r="I4" s="8"/>
      <c r="J4" s="8"/>
      <c r="K4" s="8"/>
      <c r="L4" s="8"/>
      <c r="M4" s="8"/>
      <c r="N4" s="8"/>
      <c r="O4" s="8"/>
    </row>
    <row r="5" spans="3:15" ht="12.75">
      <c r="C5" s="8">
        <v>4</v>
      </c>
      <c r="D5" s="10" t="s">
        <v>214</v>
      </c>
      <c r="G5" s="8"/>
      <c r="H5" s="8"/>
      <c r="I5" s="8"/>
      <c r="J5" s="8"/>
      <c r="K5" s="8"/>
      <c r="L5" s="8"/>
      <c r="M5" s="8"/>
      <c r="N5" s="8"/>
      <c r="O5" s="8"/>
    </row>
    <row r="6" spans="3:15" ht="12.75">
      <c r="C6" s="8">
        <v>5</v>
      </c>
      <c r="D6" s="10" t="s">
        <v>211</v>
      </c>
      <c r="G6" s="8"/>
      <c r="H6" s="8"/>
      <c r="I6" s="8"/>
      <c r="J6" s="8"/>
      <c r="K6" s="8"/>
      <c r="L6" s="8"/>
      <c r="M6" s="8"/>
      <c r="N6" s="8"/>
      <c r="O6" s="8"/>
    </row>
    <row r="7" spans="3:15" ht="12.75">
      <c r="C7" s="8">
        <v>6</v>
      </c>
      <c r="D7" s="10" t="s">
        <v>73</v>
      </c>
      <c r="G7" s="8"/>
      <c r="H7" s="8"/>
      <c r="I7" s="8"/>
      <c r="J7" s="8"/>
      <c r="K7" s="8"/>
      <c r="L7" s="8"/>
      <c r="M7" s="8"/>
      <c r="N7" s="8"/>
      <c r="O7" s="8"/>
    </row>
    <row r="8" spans="3:15" ht="12.75">
      <c r="C8" s="8">
        <v>7</v>
      </c>
      <c r="D8" s="10" t="s">
        <v>76</v>
      </c>
      <c r="G8" s="8"/>
      <c r="H8" s="8"/>
      <c r="I8" s="8"/>
      <c r="J8" s="8"/>
      <c r="K8" s="8"/>
      <c r="L8" s="8"/>
      <c r="M8" s="8"/>
      <c r="N8" s="8"/>
      <c r="O8" s="8"/>
    </row>
    <row r="9" spans="3:15" ht="12.75">
      <c r="C9" s="8">
        <v>8</v>
      </c>
      <c r="D9" s="10" t="s">
        <v>79</v>
      </c>
      <c r="G9" s="8"/>
      <c r="H9" s="8"/>
      <c r="I9" s="8"/>
      <c r="J9" s="8"/>
      <c r="K9" s="8"/>
      <c r="L9" s="8"/>
      <c r="M9" s="8"/>
      <c r="N9" s="8"/>
      <c r="O9" s="8"/>
    </row>
    <row r="10" spans="3:15" ht="12.75">
      <c r="C10" s="8">
        <v>9</v>
      </c>
      <c r="D10" s="9" t="s">
        <v>83</v>
      </c>
      <c r="G10" s="8"/>
      <c r="H10" s="8"/>
      <c r="I10" s="8"/>
      <c r="J10" s="8"/>
      <c r="K10" s="8"/>
      <c r="L10" s="8"/>
      <c r="M10" s="8"/>
      <c r="N10" s="8"/>
      <c r="O10" s="8"/>
    </row>
    <row r="11" spans="3:15" ht="12.75">
      <c r="C11" s="8">
        <v>10</v>
      </c>
      <c r="D11" s="10" t="s">
        <v>213</v>
      </c>
      <c r="G11" s="8"/>
      <c r="H11" s="8"/>
      <c r="I11" s="8"/>
      <c r="J11" s="8"/>
      <c r="K11" s="8"/>
      <c r="L11" s="8"/>
      <c r="M11" s="8"/>
      <c r="N11" s="8"/>
      <c r="O11" s="8"/>
    </row>
    <row r="12" spans="3:15" ht="12.75">
      <c r="C12" s="8">
        <v>11</v>
      </c>
      <c r="D12" s="10" t="s">
        <v>88</v>
      </c>
      <c r="G12" s="8"/>
      <c r="H12" s="8"/>
      <c r="I12" s="8"/>
      <c r="J12" s="8"/>
      <c r="K12" s="8"/>
      <c r="L12" s="8"/>
      <c r="M12" s="8"/>
      <c r="N12" s="8"/>
      <c r="O12" s="8"/>
    </row>
    <row r="13" spans="3:15" ht="12.75">
      <c r="C13" s="8">
        <v>12</v>
      </c>
      <c r="D13" s="10" t="s">
        <v>92</v>
      </c>
      <c r="G13" s="8"/>
      <c r="H13" s="8"/>
      <c r="I13" s="8"/>
      <c r="J13" s="8"/>
      <c r="K13" s="8"/>
      <c r="L13" s="8"/>
      <c r="M13" s="8"/>
      <c r="N13" s="8"/>
      <c r="O13" s="8"/>
    </row>
    <row r="14" spans="3:15" ht="12.75">
      <c r="C14" s="8">
        <v>13</v>
      </c>
      <c r="D14" s="9" t="s">
        <v>212</v>
      </c>
      <c r="G14" s="8"/>
      <c r="H14" s="8"/>
      <c r="I14" s="8"/>
      <c r="J14" s="8"/>
      <c r="K14" s="8"/>
      <c r="L14" s="8"/>
      <c r="M14" s="8"/>
      <c r="N14" s="8"/>
      <c r="O14" s="8"/>
    </row>
    <row r="15" spans="3:15" ht="12.75">
      <c r="C15" s="8">
        <v>14</v>
      </c>
      <c r="D15" s="10" t="s">
        <v>98</v>
      </c>
      <c r="G15" s="8"/>
      <c r="H15" s="8"/>
      <c r="I15" s="8"/>
      <c r="J15" s="8"/>
      <c r="K15" s="8"/>
      <c r="L15" s="8"/>
      <c r="M15" s="8"/>
      <c r="N15" s="8"/>
      <c r="O15" s="8"/>
    </row>
    <row r="16" spans="3:15" ht="12.75">
      <c r="C16" s="8">
        <v>15</v>
      </c>
      <c r="D16" s="10" t="s">
        <v>100</v>
      </c>
      <c r="G16" s="8"/>
      <c r="H16" s="8"/>
      <c r="I16" s="8"/>
      <c r="J16" s="8"/>
      <c r="K16" s="8"/>
      <c r="L16" s="8"/>
      <c r="M16" s="8"/>
      <c r="N16" s="8"/>
      <c r="O16" s="8"/>
    </row>
    <row r="17" spans="3:15" ht="12.75">
      <c r="C17" s="8">
        <v>16</v>
      </c>
      <c r="D17" s="10" t="s">
        <v>102</v>
      </c>
      <c r="G17" s="8"/>
      <c r="H17" s="8"/>
      <c r="I17" s="8"/>
      <c r="J17" s="8"/>
      <c r="K17" s="8"/>
      <c r="L17" s="8"/>
      <c r="M17" s="8"/>
      <c r="N17" s="8"/>
      <c r="O17" s="8"/>
    </row>
    <row r="18" spans="3:15" ht="12.75">
      <c r="C18" s="8">
        <v>17</v>
      </c>
      <c r="D18" s="10" t="s">
        <v>106</v>
      </c>
      <c r="G18" s="8"/>
      <c r="H18" s="8"/>
      <c r="I18" s="8"/>
      <c r="J18" s="8"/>
      <c r="K18" s="8"/>
      <c r="L18" s="8"/>
      <c r="M18" s="8"/>
      <c r="N18" s="8"/>
      <c r="O18" s="8"/>
    </row>
    <row r="19" spans="3:15" ht="12.75">
      <c r="C19" s="8">
        <v>18</v>
      </c>
      <c r="D19" s="10" t="s">
        <v>110</v>
      </c>
      <c r="G19" s="8"/>
      <c r="H19" s="8"/>
      <c r="I19" s="8"/>
      <c r="J19" s="8"/>
      <c r="K19" s="8"/>
      <c r="L19" s="8"/>
      <c r="M19" s="8"/>
      <c r="N19" s="8"/>
      <c r="O19" s="8"/>
    </row>
    <row r="20" spans="3:15" ht="12.75">
      <c r="C20" s="8">
        <v>19</v>
      </c>
      <c r="D20" s="10" t="s">
        <v>113</v>
      </c>
      <c r="G20" s="8"/>
      <c r="H20" s="8"/>
      <c r="I20" s="8"/>
      <c r="J20" s="8"/>
      <c r="K20" s="8"/>
      <c r="L20" s="8"/>
      <c r="M20" s="8"/>
      <c r="N20" s="8"/>
      <c r="O20" s="8"/>
    </row>
    <row r="21" spans="3:15" ht="12.75">
      <c r="C21" s="8">
        <v>20</v>
      </c>
      <c r="D21" s="10" t="s">
        <v>115</v>
      </c>
      <c r="G21" s="8"/>
      <c r="H21" s="8"/>
      <c r="I21" s="8"/>
      <c r="J21" s="8"/>
      <c r="K21" s="8"/>
      <c r="L21" s="8"/>
      <c r="M21" s="8"/>
      <c r="N21" s="8"/>
      <c r="O21" s="8"/>
    </row>
    <row r="22" spans="3:15" ht="12.75">
      <c r="C22" s="8">
        <v>21</v>
      </c>
      <c r="D22" s="10" t="s">
        <v>116</v>
      </c>
      <c r="G22" s="8"/>
      <c r="H22" s="8"/>
      <c r="I22" s="8"/>
      <c r="J22" s="8"/>
      <c r="K22" s="8"/>
      <c r="L22" s="8"/>
      <c r="M22" s="8"/>
      <c r="N22" s="8"/>
      <c r="O22" s="8"/>
    </row>
    <row r="23" spans="3:15" ht="12.75">
      <c r="C23" s="8">
        <v>22</v>
      </c>
      <c r="D23" s="10" t="s">
        <v>221</v>
      </c>
      <c r="G23" s="8"/>
      <c r="H23" s="8"/>
      <c r="I23" s="8"/>
      <c r="J23" s="8"/>
      <c r="K23" s="8"/>
      <c r="L23" s="8"/>
      <c r="M23" s="8"/>
      <c r="N23" s="8"/>
      <c r="O23" s="8"/>
    </row>
    <row r="24" spans="3:15" ht="12.75">
      <c r="C24" s="8">
        <v>23</v>
      </c>
      <c r="D24" s="10" t="s">
        <v>222</v>
      </c>
      <c r="G24" s="8"/>
      <c r="H24" s="8"/>
      <c r="I24" s="8"/>
      <c r="J24" s="8"/>
      <c r="K24" s="8"/>
      <c r="L24" s="8"/>
      <c r="M24" s="8"/>
      <c r="N24" s="8"/>
      <c r="O24" s="8"/>
    </row>
    <row r="25" spans="3:15" ht="12.75">
      <c r="C25" s="8">
        <v>24</v>
      </c>
      <c r="D25" s="10" t="s">
        <v>119</v>
      </c>
      <c r="G25" s="8"/>
      <c r="H25" s="8"/>
      <c r="I25" s="8"/>
      <c r="J25" s="8" t="s">
        <v>69</v>
      </c>
      <c r="K25" s="8"/>
      <c r="L25" s="8"/>
      <c r="M25" s="8"/>
      <c r="N25" s="8"/>
      <c r="O25" s="8"/>
    </row>
    <row r="26" spans="2:15" ht="12.75">
      <c r="B26" s="118"/>
      <c r="C26" s="119">
        <v>25</v>
      </c>
      <c r="D26" s="9" t="s">
        <v>123</v>
      </c>
      <c r="G26" s="8"/>
      <c r="H26" s="8"/>
      <c r="I26" s="8"/>
      <c r="J26" s="8"/>
      <c r="K26" s="8"/>
      <c r="L26" s="8"/>
      <c r="M26" s="8"/>
      <c r="N26" s="8"/>
      <c r="O26" s="8"/>
    </row>
    <row r="27" spans="3:15" ht="12.75">
      <c r="C27" s="8">
        <v>26</v>
      </c>
      <c r="D27" s="10" t="s">
        <v>210</v>
      </c>
      <c r="G27" s="8" t="s">
        <v>194</v>
      </c>
      <c r="H27" s="8"/>
      <c r="I27" s="8"/>
      <c r="J27" s="8"/>
      <c r="K27" s="8"/>
      <c r="L27" s="8"/>
      <c r="M27" s="8"/>
      <c r="N27" s="8"/>
      <c r="O27" s="8"/>
    </row>
    <row r="28" spans="2:15" ht="12.75">
      <c r="B28" s="118"/>
      <c r="C28" s="119">
        <v>27</v>
      </c>
      <c r="D28" s="9" t="s">
        <v>188</v>
      </c>
      <c r="G28" s="8"/>
      <c r="H28" s="8"/>
      <c r="I28" s="8"/>
      <c r="J28" s="8"/>
      <c r="K28" s="8"/>
      <c r="L28" s="8"/>
      <c r="M28" s="8"/>
      <c r="N28" s="8"/>
      <c r="O28" s="8"/>
    </row>
    <row r="29" spans="3:15" ht="12.75">
      <c r="C29" s="57">
        <v>28</v>
      </c>
      <c r="D29" s="9" t="s">
        <v>215</v>
      </c>
      <c r="G29" s="8"/>
      <c r="H29" s="8"/>
      <c r="I29" s="8"/>
      <c r="J29" s="8"/>
      <c r="K29" s="8"/>
      <c r="L29" s="8"/>
      <c r="M29" s="8"/>
      <c r="N29" s="8"/>
      <c r="O29" s="8"/>
    </row>
    <row r="30" spans="3:15" ht="12.75">
      <c r="C30" s="8">
        <v>29</v>
      </c>
      <c r="D30" s="10" t="s">
        <v>234</v>
      </c>
      <c r="G30" s="8"/>
      <c r="H30" s="8"/>
      <c r="I30" s="8"/>
      <c r="J30" s="8"/>
      <c r="K30" s="8"/>
      <c r="L30" s="8"/>
      <c r="M30" s="8"/>
      <c r="N30" s="8"/>
      <c r="O30" s="8"/>
    </row>
    <row r="31" spans="3:15" ht="12.75">
      <c r="C31" s="8">
        <v>30</v>
      </c>
      <c r="D31" s="10" t="s">
        <v>272</v>
      </c>
      <c r="G31" s="8"/>
      <c r="H31" s="8"/>
      <c r="I31" s="8" t="s">
        <v>69</v>
      </c>
      <c r="J31" s="8"/>
      <c r="K31" s="8"/>
      <c r="L31" s="8"/>
      <c r="M31" s="8"/>
      <c r="N31" s="8"/>
      <c r="O31" s="8"/>
    </row>
    <row r="32" spans="1:15" s="20" customFormat="1" ht="12.75">
      <c r="A32" s="17" t="s">
        <v>127</v>
      </c>
      <c r="B32" s="18"/>
      <c r="C32" s="19" t="s">
        <v>128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s="20" customFormat="1" ht="12.75">
      <c r="A33" s="17" t="s">
        <v>129</v>
      </c>
      <c r="B33" s="18"/>
      <c r="C33" s="19" t="s">
        <v>130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s="20" customFormat="1" ht="12.75">
      <c r="A34" s="17" t="s">
        <v>131</v>
      </c>
      <c r="B34" s="18"/>
      <c r="C34" s="19" t="s">
        <v>236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s="20" customFormat="1" ht="12.75">
      <c r="A35" s="17" t="s">
        <v>3</v>
      </c>
      <c r="B35" s="18"/>
      <c r="C35" s="19" t="s">
        <v>132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2.75">
      <c r="A36" s="7" t="s">
        <v>168</v>
      </c>
      <c r="B36" s="16"/>
      <c r="C36" s="8">
        <v>1</v>
      </c>
      <c r="D36" s="8" t="s">
        <v>169</v>
      </c>
      <c r="G36" s="8"/>
      <c r="H36" s="8"/>
      <c r="I36" s="8"/>
      <c r="J36" s="8"/>
      <c r="K36" s="8"/>
      <c r="L36" s="8"/>
      <c r="M36" s="8"/>
      <c r="N36" s="8"/>
      <c r="O36" s="8"/>
    </row>
    <row r="37" spans="1:15" s="13" customFormat="1" ht="12.75">
      <c r="A37" s="21"/>
      <c r="B37" s="22"/>
      <c r="C37" s="12">
        <v>0</v>
      </c>
      <c r="D37" s="12" t="s">
        <v>170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s="20" customFormat="1" ht="12.75">
      <c r="A38" s="17" t="s">
        <v>4</v>
      </c>
      <c r="B38" s="18"/>
      <c r="C38" s="19" t="s">
        <v>133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s="20" customFormat="1" ht="12.75">
      <c r="A39" s="17" t="s">
        <v>134</v>
      </c>
      <c r="B39" s="18"/>
      <c r="C39" s="19" t="s">
        <v>136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s="20" customFormat="1" ht="12.75">
      <c r="A40" s="17" t="s">
        <v>218</v>
      </c>
      <c r="B40" s="18"/>
      <c r="C40" s="19" t="s">
        <v>219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s="20" customFormat="1" ht="12.75">
      <c r="A41" s="17"/>
      <c r="B41" s="18"/>
      <c r="C41" s="19" t="s">
        <v>220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 s="20" customFormat="1" ht="12.75">
      <c r="A42" s="17" t="s">
        <v>135</v>
      </c>
      <c r="B42" s="18"/>
      <c r="C42" s="19" t="s">
        <v>137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5" s="20" customFormat="1" ht="12.75">
      <c r="A43" s="23" t="s">
        <v>7</v>
      </c>
      <c r="B43" s="24"/>
      <c r="C43" s="19" t="s">
        <v>138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s="20" customFormat="1" ht="12.75">
      <c r="A44" s="23" t="s">
        <v>195</v>
      </c>
      <c r="B44" s="24"/>
      <c r="C44" s="19" t="s">
        <v>229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 s="20" customFormat="1" ht="12.75">
      <c r="A45" s="23" t="s">
        <v>139</v>
      </c>
      <c r="B45" s="24"/>
      <c r="C45" s="19" t="s">
        <v>230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 s="20" customFormat="1" ht="12.75">
      <c r="A46" s="17" t="s">
        <v>10</v>
      </c>
      <c r="B46" s="18" t="s">
        <v>42</v>
      </c>
      <c r="C46" s="19" t="s">
        <v>231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5" s="20" customFormat="1" ht="12.75">
      <c r="A47" s="25" t="s">
        <v>11</v>
      </c>
      <c r="B47" s="26"/>
      <c r="C47" s="19" t="s">
        <v>140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s="20" customFormat="1" ht="12.75">
      <c r="A48" s="102" t="s">
        <v>277</v>
      </c>
      <c r="B48" s="26"/>
      <c r="C48" s="103">
        <v>1</v>
      </c>
      <c r="D48" s="19" t="s">
        <v>278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s="20" customFormat="1" ht="12.75">
      <c r="A49" s="98" t="s">
        <v>273</v>
      </c>
      <c r="B49" s="24"/>
      <c r="C49" s="97">
        <v>1</v>
      </c>
      <c r="D49" s="19" t="s">
        <v>276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s="20" customFormat="1" ht="12.75">
      <c r="A50" s="7" t="s">
        <v>274</v>
      </c>
      <c r="B50" s="24"/>
      <c r="C50" s="19">
        <v>1</v>
      </c>
      <c r="D50" s="19" t="s">
        <v>275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s="20" customFormat="1" ht="12.75">
      <c r="A51" s="7" t="s">
        <v>283</v>
      </c>
      <c r="B51" s="24"/>
      <c r="C51" s="19">
        <v>1</v>
      </c>
      <c r="D51" s="19" t="s">
        <v>284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s="20" customFormat="1" ht="12.75">
      <c r="A52" s="17" t="s">
        <v>12</v>
      </c>
      <c r="B52" s="18" t="s">
        <v>43</v>
      </c>
      <c r="C52" s="19" t="s">
        <v>141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s="20" customFormat="1" ht="12.75">
      <c r="A53" s="17" t="s">
        <v>167</v>
      </c>
      <c r="B53" s="24"/>
      <c r="C53" s="19" t="s">
        <v>142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s="20" customFormat="1" ht="12.75">
      <c r="A54" s="17" t="s">
        <v>182</v>
      </c>
      <c r="B54" s="24"/>
      <c r="C54" s="19" t="s">
        <v>165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s="20" customFormat="1" ht="12.75">
      <c r="A55" s="17" t="s">
        <v>181</v>
      </c>
      <c r="B55" s="18"/>
      <c r="C55" s="19" t="s">
        <v>166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2.75">
      <c r="A56" s="7" t="s">
        <v>180</v>
      </c>
      <c r="B56" s="16"/>
      <c r="C56" s="8">
        <v>1</v>
      </c>
      <c r="D56" s="8" t="s">
        <v>172</v>
      </c>
      <c r="G56" s="8"/>
      <c r="H56" s="8"/>
      <c r="I56" s="8"/>
      <c r="J56" s="8"/>
      <c r="K56" s="8"/>
      <c r="L56" s="8"/>
      <c r="M56" s="8"/>
      <c r="N56" s="8"/>
      <c r="O56" s="8"/>
    </row>
    <row r="57" spans="1:15" s="13" customFormat="1" ht="12.75">
      <c r="A57" s="21"/>
      <c r="B57" s="22"/>
      <c r="C57" s="12">
        <v>0</v>
      </c>
      <c r="D57" s="12" t="s">
        <v>173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2.75">
      <c r="A58" s="6" t="s">
        <v>176</v>
      </c>
      <c r="C58" s="8">
        <v>1</v>
      </c>
      <c r="D58" s="8" t="s">
        <v>174</v>
      </c>
      <c r="G58" s="8"/>
      <c r="H58" s="8"/>
      <c r="I58" s="8"/>
      <c r="J58" s="8"/>
      <c r="K58" s="8"/>
      <c r="L58" s="8"/>
      <c r="M58" s="8"/>
      <c r="N58" s="8"/>
      <c r="O58" s="8"/>
    </row>
    <row r="59" spans="1:15" s="13" customFormat="1" ht="12.75">
      <c r="A59" s="11"/>
      <c r="B59" s="14"/>
      <c r="C59" s="12">
        <v>0</v>
      </c>
      <c r="D59" s="12" t="s">
        <v>175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ht="12.75">
      <c r="A60" s="7" t="s">
        <v>179</v>
      </c>
      <c r="B60" s="16"/>
      <c r="C60" s="8">
        <v>1</v>
      </c>
      <c r="D60" s="8" t="s">
        <v>143</v>
      </c>
      <c r="G60" s="8"/>
      <c r="H60" s="8"/>
      <c r="I60" s="8"/>
      <c r="J60" s="8"/>
      <c r="K60" s="8"/>
      <c r="L60" s="8"/>
      <c r="M60" s="8"/>
      <c r="N60" s="8"/>
      <c r="O60" s="8"/>
    </row>
    <row r="61" spans="1:15" s="13" customFormat="1" ht="12.75">
      <c r="A61" s="21"/>
      <c r="B61" s="22"/>
      <c r="C61" s="12">
        <v>0</v>
      </c>
      <c r="D61" s="12" t="s">
        <v>235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ht="12.75">
      <c r="A62" s="7" t="s">
        <v>177</v>
      </c>
      <c r="B62" s="16"/>
      <c r="C62" s="8">
        <v>1</v>
      </c>
      <c r="D62" s="8" t="s">
        <v>144</v>
      </c>
      <c r="G62" s="8"/>
      <c r="H62" s="8"/>
      <c r="I62" s="8"/>
      <c r="J62" s="8"/>
      <c r="K62" s="8"/>
      <c r="L62" s="8"/>
      <c r="M62" s="8"/>
      <c r="N62" s="8"/>
      <c r="O62" s="8"/>
    </row>
    <row r="63" spans="1:15" s="13" customFormat="1" ht="12.75">
      <c r="A63" s="21"/>
      <c r="B63" s="22"/>
      <c r="C63" s="12">
        <v>0</v>
      </c>
      <c r="D63" s="12" t="s">
        <v>145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12.75">
      <c r="A64" s="7" t="s">
        <v>178</v>
      </c>
      <c r="B64" s="16"/>
      <c r="C64" s="8">
        <v>1</v>
      </c>
      <c r="D64" s="8" t="s">
        <v>146</v>
      </c>
      <c r="G64" s="8"/>
      <c r="H64" s="8"/>
      <c r="I64" s="8"/>
      <c r="J64" s="8"/>
      <c r="K64" s="8"/>
      <c r="L64" s="8"/>
      <c r="M64" s="8"/>
      <c r="N64" s="8"/>
      <c r="O64" s="8"/>
    </row>
    <row r="65" spans="1:15" s="13" customFormat="1" ht="12.75">
      <c r="A65" s="21"/>
      <c r="B65" s="22"/>
      <c r="C65" s="12">
        <v>0</v>
      </c>
      <c r="D65" s="12" t="s">
        <v>145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12.75">
      <c r="A66" s="7" t="s">
        <v>19</v>
      </c>
      <c r="B66" s="16" t="s">
        <v>49</v>
      </c>
      <c r="C66" s="8">
        <v>1</v>
      </c>
      <c r="D66" s="8" t="s">
        <v>147</v>
      </c>
      <c r="G66" s="8"/>
      <c r="H66" s="8"/>
      <c r="I66" s="8"/>
      <c r="J66" s="8"/>
      <c r="K66" s="8"/>
      <c r="L66" s="8"/>
      <c r="M66" s="8"/>
      <c r="N66" s="8"/>
      <c r="O66" s="8"/>
    </row>
    <row r="67" spans="1:15" s="13" customFormat="1" ht="12.75">
      <c r="A67" s="21"/>
      <c r="B67" s="22"/>
      <c r="C67" s="12">
        <v>0</v>
      </c>
      <c r="D67" s="12" t="s">
        <v>148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12.75">
      <c r="A68" s="7" t="s">
        <v>20</v>
      </c>
      <c r="B68" s="16"/>
      <c r="C68" s="8">
        <v>1</v>
      </c>
      <c r="D68" s="8" t="s">
        <v>149</v>
      </c>
      <c r="G68" s="8"/>
      <c r="H68" s="8"/>
      <c r="I68" s="8"/>
      <c r="J68" s="8"/>
      <c r="K68" s="8"/>
      <c r="L68" s="8"/>
      <c r="M68" s="8"/>
      <c r="N68" s="8"/>
      <c r="O68" s="8"/>
    </row>
    <row r="69" spans="1:15" s="13" customFormat="1" ht="12.75">
      <c r="A69" s="21"/>
      <c r="B69" s="22"/>
      <c r="C69" s="12">
        <v>0</v>
      </c>
      <c r="D69" s="12" t="s">
        <v>145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2.75">
      <c r="A70" s="7" t="s">
        <v>21</v>
      </c>
      <c r="B70" s="16"/>
      <c r="C70" s="8">
        <v>1</v>
      </c>
      <c r="D70" s="8" t="s">
        <v>150</v>
      </c>
      <c r="G70" s="8"/>
      <c r="H70" s="8"/>
      <c r="I70" s="8"/>
      <c r="J70" s="8"/>
      <c r="K70" s="8"/>
      <c r="L70" s="8"/>
      <c r="M70" s="8"/>
      <c r="N70" s="8"/>
      <c r="O70" s="8"/>
    </row>
    <row r="71" spans="1:15" s="13" customFormat="1" ht="12.75">
      <c r="A71" s="21"/>
      <c r="B71" s="22"/>
      <c r="C71" s="12">
        <v>0</v>
      </c>
      <c r="D71" s="12" t="s">
        <v>145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ht="12.75">
      <c r="A72" s="7" t="s">
        <v>22</v>
      </c>
      <c r="B72" s="16"/>
      <c r="C72" s="8">
        <v>1</v>
      </c>
      <c r="D72" s="8" t="s">
        <v>151</v>
      </c>
      <c r="G72" s="8"/>
      <c r="H72" s="8"/>
      <c r="I72" s="8"/>
      <c r="J72" s="8"/>
      <c r="K72" s="8"/>
      <c r="L72" s="8"/>
      <c r="M72" s="8"/>
      <c r="N72" s="8"/>
      <c r="O72" s="8"/>
    </row>
    <row r="73" spans="1:15" s="13" customFormat="1" ht="12.75">
      <c r="A73" s="21"/>
      <c r="B73" s="22"/>
      <c r="C73" s="12">
        <v>0</v>
      </c>
      <c r="D73" s="12" t="s">
        <v>145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12.75">
      <c r="A74" s="7" t="s">
        <v>23</v>
      </c>
      <c r="B74" s="16" t="s">
        <v>51</v>
      </c>
      <c r="C74" s="8">
        <v>1</v>
      </c>
      <c r="D74" s="8" t="s">
        <v>152</v>
      </c>
      <c r="G74" s="8"/>
      <c r="H74" s="8"/>
      <c r="I74" s="8"/>
      <c r="J74" s="8"/>
      <c r="K74" s="8"/>
      <c r="L74" s="8"/>
      <c r="M74" s="8"/>
      <c r="N74" s="8"/>
      <c r="O74" s="8"/>
    </row>
    <row r="75" spans="1:15" s="13" customFormat="1" ht="12.75">
      <c r="A75" s="11"/>
      <c r="B75" s="14"/>
      <c r="C75" s="12">
        <v>0</v>
      </c>
      <c r="D75" s="12" t="s">
        <v>145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s="20" customFormat="1" ht="12.75">
      <c r="A76" s="17" t="s">
        <v>196</v>
      </c>
      <c r="B76" s="18"/>
      <c r="C76" s="19" t="s">
        <v>153</v>
      </c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1:15" ht="12.75">
      <c r="A77" s="7" t="s">
        <v>25</v>
      </c>
      <c r="C77" s="8">
        <v>1</v>
      </c>
      <c r="D77" s="8" t="s">
        <v>154</v>
      </c>
      <c r="G77" s="8"/>
      <c r="H77" s="8"/>
      <c r="I77" s="8"/>
      <c r="J77" s="8"/>
      <c r="K77" s="8"/>
      <c r="L77" s="8"/>
      <c r="M77" s="8"/>
      <c r="N77" s="8"/>
      <c r="O77" s="8"/>
    </row>
    <row r="78" spans="1:15" s="13" customFormat="1" ht="12.75">
      <c r="A78" s="21"/>
      <c r="B78" s="14"/>
      <c r="C78" s="12">
        <v>0</v>
      </c>
      <c r="D78" s="12" t="s">
        <v>145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ht="12.75">
      <c r="A79" s="7" t="s">
        <v>26</v>
      </c>
      <c r="C79" s="8">
        <v>1</v>
      </c>
      <c r="D79" s="8" t="s">
        <v>155</v>
      </c>
      <c r="G79" s="8"/>
      <c r="H79" s="8"/>
      <c r="I79" s="8"/>
      <c r="J79" s="8"/>
      <c r="K79" s="8"/>
      <c r="L79" s="8"/>
      <c r="M79" s="8"/>
      <c r="N79" s="8"/>
      <c r="O79" s="8"/>
    </row>
    <row r="80" spans="1:15" s="13" customFormat="1" ht="12.75">
      <c r="A80" s="21"/>
      <c r="B80" s="14"/>
      <c r="C80" s="12">
        <v>0</v>
      </c>
      <c r="D80" s="12" t="s">
        <v>145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 ht="12.75">
      <c r="A81" s="7" t="s">
        <v>27</v>
      </c>
      <c r="C81" s="8">
        <v>1</v>
      </c>
      <c r="D81" s="8" t="s">
        <v>156</v>
      </c>
      <c r="G81" s="8"/>
      <c r="H81" s="8"/>
      <c r="I81" s="8"/>
      <c r="J81" s="8"/>
      <c r="K81" s="8"/>
      <c r="L81" s="8"/>
      <c r="M81" s="8"/>
      <c r="N81" s="8"/>
      <c r="O81" s="8"/>
    </row>
    <row r="82" spans="1:15" s="13" customFormat="1" ht="12.75">
      <c r="A82" s="21"/>
      <c r="B82" s="14"/>
      <c r="C82" s="12">
        <v>0</v>
      </c>
      <c r="D82" s="12" t="s">
        <v>145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1:15" ht="12.75">
      <c r="A83" s="7" t="s">
        <v>28</v>
      </c>
      <c r="B83" s="16" t="s">
        <v>52</v>
      </c>
      <c r="C83" s="8">
        <v>1</v>
      </c>
      <c r="D83" s="8" t="s">
        <v>157</v>
      </c>
      <c r="G83" s="8"/>
      <c r="H83" s="8"/>
      <c r="I83" s="8"/>
      <c r="J83" s="8"/>
      <c r="K83" s="8"/>
      <c r="L83" s="8"/>
      <c r="M83" s="8"/>
      <c r="N83" s="8"/>
      <c r="O83" s="8"/>
    </row>
    <row r="84" spans="1:15" s="13" customFormat="1" ht="12.75">
      <c r="A84" s="21"/>
      <c r="B84" s="22"/>
      <c r="C84" s="12">
        <v>0</v>
      </c>
      <c r="D84" s="12" t="s">
        <v>145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1:15" ht="12.75">
      <c r="A85" s="7" t="s">
        <v>29</v>
      </c>
      <c r="B85" s="16" t="s">
        <v>53</v>
      </c>
      <c r="C85" s="8">
        <v>1</v>
      </c>
      <c r="D85" s="8" t="s">
        <v>158</v>
      </c>
      <c r="G85" s="8"/>
      <c r="H85" s="8"/>
      <c r="I85" s="8"/>
      <c r="J85" s="8"/>
      <c r="K85" s="8"/>
      <c r="L85" s="8"/>
      <c r="M85" s="8"/>
      <c r="N85" s="8"/>
      <c r="O85" s="8"/>
    </row>
    <row r="86" spans="1:15" s="13" customFormat="1" ht="12.75">
      <c r="A86" s="11"/>
      <c r="B86" s="14"/>
      <c r="C86" s="12">
        <v>0</v>
      </c>
      <c r="D86" s="12" t="s">
        <v>145</v>
      </c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s="20" customFormat="1" ht="12.75">
      <c r="A87" s="17" t="s">
        <v>30</v>
      </c>
      <c r="B87" s="18" t="s">
        <v>54</v>
      </c>
      <c r="C87" s="19" t="s">
        <v>159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1:15" ht="12.75">
      <c r="A88" s="7" t="s">
        <v>31</v>
      </c>
      <c r="C88" s="8">
        <v>1</v>
      </c>
      <c r="D88" s="8" t="s">
        <v>160</v>
      </c>
      <c r="G88" s="8"/>
      <c r="H88" s="8"/>
      <c r="I88" s="8"/>
      <c r="J88" s="8"/>
      <c r="K88" s="8"/>
      <c r="L88" s="8"/>
      <c r="M88" s="8"/>
      <c r="N88" s="8"/>
      <c r="O88" s="8"/>
    </row>
    <row r="89" spans="1:15" s="13" customFormat="1" ht="12.75">
      <c r="A89" s="21"/>
      <c r="B89" s="14"/>
      <c r="C89" s="12">
        <v>0</v>
      </c>
      <c r="D89" s="12" t="s">
        <v>161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12.75">
      <c r="A90" s="7" t="s">
        <v>32</v>
      </c>
      <c r="B90" s="16" t="s">
        <v>55</v>
      </c>
      <c r="C90" s="8">
        <v>1</v>
      </c>
      <c r="D90" s="8" t="s">
        <v>290</v>
      </c>
      <c r="G90" s="8"/>
      <c r="H90" s="8"/>
      <c r="I90" s="8"/>
      <c r="J90" s="8"/>
      <c r="K90" s="8"/>
      <c r="L90" s="8"/>
      <c r="M90" s="8"/>
      <c r="N90" s="8"/>
      <c r="O90" s="8"/>
    </row>
    <row r="91" spans="1:15" s="13" customFormat="1" ht="12.75">
      <c r="A91" s="21"/>
      <c r="B91" s="22"/>
      <c r="C91" s="12">
        <v>0</v>
      </c>
      <c r="D91" s="12" t="s">
        <v>162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</row>
    <row r="92" spans="1:15" s="20" customFormat="1" ht="12.75">
      <c r="A92" s="17" t="s">
        <v>33</v>
      </c>
      <c r="B92" s="24"/>
      <c r="C92" s="19" t="s">
        <v>185</v>
      </c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</row>
    <row r="93" spans="1:15" s="30" customFormat="1" ht="13.5" thickBot="1">
      <c r="A93" s="27" t="s">
        <v>34</v>
      </c>
      <c r="B93" s="28"/>
      <c r="C93" s="29" t="s">
        <v>163</v>
      </c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</row>
    <row r="94" s="31" customFormat="1" ht="12.75">
      <c r="B94" s="32"/>
    </row>
    <row r="95" spans="1:3" s="31" customFormat="1" ht="12.75">
      <c r="A95" s="31" t="s">
        <v>35</v>
      </c>
      <c r="B95" s="32"/>
      <c r="C95" s="31" t="s">
        <v>164</v>
      </c>
    </row>
    <row r="96" spans="1:3" s="31" customFormat="1" ht="12.75">
      <c r="A96" s="33" t="s">
        <v>36</v>
      </c>
      <c r="B96" s="32"/>
      <c r="C96" s="31" t="s">
        <v>164</v>
      </c>
    </row>
    <row r="97" spans="1:6" ht="12.75">
      <c r="A97" s="33" t="s">
        <v>37</v>
      </c>
      <c r="B97" s="34" t="s">
        <v>56</v>
      </c>
      <c r="C97" s="31" t="s">
        <v>164</v>
      </c>
      <c r="D97" s="31"/>
      <c r="E97" s="31"/>
      <c r="F97" s="31"/>
    </row>
    <row r="98" spans="1:6" ht="12.75">
      <c r="A98" s="31"/>
      <c r="B98" s="32"/>
      <c r="C98" s="31"/>
      <c r="D98" s="31"/>
      <c r="E98" s="31"/>
      <c r="F98" s="31"/>
    </row>
    <row r="99" spans="1:6" ht="12.75">
      <c r="A99" s="31"/>
      <c r="B99" s="32"/>
      <c r="C99" s="31"/>
      <c r="D99" s="31"/>
      <c r="E99" s="31"/>
      <c r="F99" s="31"/>
    </row>
    <row r="100" spans="1:6" ht="12.75">
      <c r="A100" s="31"/>
      <c r="B100" s="32"/>
      <c r="C100" s="31"/>
      <c r="D100" s="31"/>
      <c r="E100" s="31"/>
      <c r="F100" s="31"/>
    </row>
    <row r="101" spans="1:6" ht="12.75">
      <c r="A101" s="31"/>
      <c r="B101" s="31"/>
      <c r="C101" s="31"/>
      <c r="D101" s="31"/>
      <c r="E101" s="31"/>
      <c r="F101" s="3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44"/>
  <sheetViews>
    <sheetView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6" width="8.8515625" style="1" customWidth="1"/>
    <col min="7" max="7" width="9.57421875" style="1" customWidth="1"/>
    <col min="8" max="8" width="8.8515625" style="1" customWidth="1"/>
    <col min="9" max="9" width="9.140625" style="31" customWidth="1"/>
    <col min="10" max="10" width="8.8515625" style="33" customWidth="1"/>
    <col min="11" max="11" width="12.421875" style="33" customWidth="1"/>
    <col min="12" max="13" width="8.8515625" style="1" customWidth="1"/>
    <col min="14" max="14" width="10.28125" style="1" customWidth="1"/>
    <col min="15" max="15" width="8.8515625" style="1" customWidth="1"/>
    <col min="16" max="16" width="10.28125" style="1" customWidth="1"/>
    <col min="19" max="19" width="12.421875" style="0" bestFit="1" customWidth="1"/>
    <col min="20" max="20" width="8.8515625" style="39" customWidth="1"/>
    <col min="21" max="43" width="8.8515625" style="1" customWidth="1"/>
    <col min="44" max="44" width="15.7109375" style="1" customWidth="1"/>
    <col min="45" max="45" width="8.8515625" style="1" customWidth="1"/>
    <col min="46" max="46" width="43.8515625" style="1" customWidth="1"/>
    <col min="47" max="47" width="10.140625" style="1" customWidth="1"/>
    <col min="48" max="48" width="8.8515625" style="33" customWidth="1"/>
    <col min="49" max="49" width="13.28125" style="1" customWidth="1"/>
    <col min="50" max="16384" width="8.8515625" style="1" customWidth="1"/>
  </cols>
  <sheetData>
    <row r="1" spans="1:49" ht="12.75">
      <c r="A1" s="1" t="s">
        <v>1</v>
      </c>
      <c r="B1" s="1" t="s">
        <v>2</v>
      </c>
      <c r="C1" s="1" t="s">
        <v>2</v>
      </c>
      <c r="D1" s="1" t="s">
        <v>3</v>
      </c>
      <c r="E1" s="1" t="s">
        <v>168</v>
      </c>
      <c r="F1" s="1" t="s">
        <v>4</v>
      </c>
      <c r="G1" s="1" t="s">
        <v>5</v>
      </c>
      <c r="H1" s="1" t="s">
        <v>6</v>
      </c>
      <c r="I1" s="31" t="s">
        <v>227</v>
      </c>
      <c r="J1" s="33" t="s">
        <v>8</v>
      </c>
      <c r="K1" s="33" t="s">
        <v>9</v>
      </c>
      <c r="L1" s="1" t="s">
        <v>218</v>
      </c>
      <c r="M1" s="1" t="s">
        <v>10</v>
      </c>
      <c r="N1" s="35" t="s">
        <v>11</v>
      </c>
      <c r="O1" s="1" t="s">
        <v>277</v>
      </c>
      <c r="P1" s="96" t="s">
        <v>273</v>
      </c>
      <c r="Q1" s="1" t="s">
        <v>274</v>
      </c>
      <c r="R1" s="1" t="s">
        <v>283</v>
      </c>
      <c r="S1" t="s">
        <v>232</v>
      </c>
      <c r="T1" s="1" t="s">
        <v>12</v>
      </c>
      <c r="U1" s="1" t="s">
        <v>12</v>
      </c>
      <c r="V1" s="1" t="s">
        <v>14</v>
      </c>
      <c r="W1" s="1" t="s">
        <v>15</v>
      </c>
      <c r="X1" s="1" t="s">
        <v>16</v>
      </c>
      <c r="Y1" s="1" t="s">
        <v>17</v>
      </c>
      <c r="Z1" s="1" t="s">
        <v>18</v>
      </c>
      <c r="AA1" s="1" t="s">
        <v>192</v>
      </c>
      <c r="AB1" s="1" t="s">
        <v>187</v>
      </c>
      <c r="AC1" s="1" t="s">
        <v>19</v>
      </c>
      <c r="AD1" s="33" t="s">
        <v>20</v>
      </c>
      <c r="AE1" s="33" t="s">
        <v>21</v>
      </c>
      <c r="AF1" s="33" t="s">
        <v>22</v>
      </c>
      <c r="AG1" s="33" t="s">
        <v>23</v>
      </c>
      <c r="AH1" s="1" t="s">
        <v>24</v>
      </c>
      <c r="AI1" s="1" t="s">
        <v>25</v>
      </c>
      <c r="AJ1" s="1" t="s">
        <v>26</v>
      </c>
      <c r="AK1" s="1" t="s">
        <v>27</v>
      </c>
      <c r="AL1" s="1" t="s">
        <v>28</v>
      </c>
      <c r="AM1" s="1" t="s">
        <v>29</v>
      </c>
      <c r="AN1" s="1" t="s">
        <v>15</v>
      </c>
      <c r="AO1" s="1" t="s">
        <v>30</v>
      </c>
      <c r="AP1" s="1" t="s">
        <v>291</v>
      </c>
      <c r="AQ1" s="1" t="s">
        <v>32</v>
      </c>
      <c r="AR1" s="1" t="s">
        <v>33</v>
      </c>
      <c r="AS1" s="1" t="s">
        <v>34</v>
      </c>
      <c r="AU1" s="1" t="s">
        <v>35</v>
      </c>
      <c r="AV1" s="33" t="s">
        <v>36</v>
      </c>
      <c r="AW1" s="1" t="s">
        <v>37</v>
      </c>
    </row>
    <row r="2" spans="2:49" ht="12.75">
      <c r="B2" s="1" t="s">
        <v>38</v>
      </c>
      <c r="C2" s="1" t="s">
        <v>39</v>
      </c>
      <c r="G2" s="1" t="s">
        <v>171</v>
      </c>
      <c r="H2" s="1" t="s">
        <v>171</v>
      </c>
      <c r="I2" s="31" t="s">
        <v>225</v>
      </c>
      <c r="J2" s="33" t="s">
        <v>40</v>
      </c>
      <c r="K2" s="33" t="s">
        <v>41</v>
      </c>
      <c r="M2" s="1" t="s">
        <v>42</v>
      </c>
      <c r="N2" s="35"/>
      <c r="P2" s="35"/>
      <c r="S2" s="56" t="s">
        <v>233</v>
      </c>
      <c r="T2" s="1" t="s">
        <v>43</v>
      </c>
      <c r="U2" s="1" t="s">
        <v>13</v>
      </c>
      <c r="V2" s="1" t="s">
        <v>44</v>
      </c>
      <c r="W2" s="1" t="s">
        <v>45</v>
      </c>
      <c r="X2" s="1" t="s">
        <v>46</v>
      </c>
      <c r="Y2" s="1" t="s">
        <v>47</v>
      </c>
      <c r="Z2" s="1" t="s">
        <v>48</v>
      </c>
      <c r="AC2" s="1" t="s">
        <v>49</v>
      </c>
      <c r="AD2" s="33" t="s">
        <v>50</v>
      </c>
      <c r="AE2" s="33" t="s">
        <v>50</v>
      </c>
      <c r="AF2" s="33" t="s">
        <v>50</v>
      </c>
      <c r="AG2" s="33" t="s">
        <v>51</v>
      </c>
      <c r="AL2" s="1" t="s">
        <v>52</v>
      </c>
      <c r="AN2" s="1" t="s">
        <v>45</v>
      </c>
      <c r="AO2" s="1" t="s">
        <v>54</v>
      </c>
      <c r="AQ2" s="1" t="s">
        <v>55</v>
      </c>
      <c r="AW2" s="1" t="s">
        <v>56</v>
      </c>
    </row>
    <row r="3" spans="1:49" ht="12.75">
      <c r="A3" s="2">
        <v>1</v>
      </c>
      <c r="B3" s="2">
        <v>1990</v>
      </c>
      <c r="C3" s="1">
        <v>1986</v>
      </c>
      <c r="D3" s="1" t="s">
        <v>77</v>
      </c>
      <c r="E3" s="1">
        <v>0</v>
      </c>
      <c r="F3" s="1" t="s">
        <v>58</v>
      </c>
      <c r="G3" s="1">
        <v>3357000</v>
      </c>
      <c r="I3" s="53">
        <v>1</v>
      </c>
      <c r="J3" s="116">
        <v>24025.410756891666</v>
      </c>
      <c r="K3" s="116">
        <v>4537738.023459037</v>
      </c>
      <c r="L3" s="36">
        <v>0</v>
      </c>
      <c r="M3" s="1">
        <f>1997-C3</f>
        <v>11</v>
      </c>
      <c r="N3" s="37">
        <f>K3/J3</f>
        <v>188.87244298861324</v>
      </c>
      <c r="O3" s="1">
        <v>0</v>
      </c>
      <c r="P3" s="37">
        <v>0</v>
      </c>
      <c r="Q3">
        <v>0</v>
      </c>
      <c r="R3" s="61">
        <v>0</v>
      </c>
      <c r="T3" s="39" t="s">
        <v>69</v>
      </c>
      <c r="V3" s="1">
        <v>19.1</v>
      </c>
      <c r="W3" s="1">
        <v>0</v>
      </c>
      <c r="X3" s="1">
        <v>0</v>
      </c>
      <c r="Y3" s="33">
        <v>0</v>
      </c>
      <c r="Z3" s="1">
        <v>1</v>
      </c>
      <c r="AA3" s="1">
        <v>0</v>
      </c>
      <c r="AB3" s="1">
        <v>0</v>
      </c>
      <c r="AC3" s="1">
        <v>1</v>
      </c>
      <c r="AD3" s="1">
        <v>1</v>
      </c>
      <c r="AE3" s="1">
        <v>0</v>
      </c>
      <c r="AF3" s="1">
        <v>0</v>
      </c>
      <c r="AG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112</v>
      </c>
      <c r="AP3" s="1">
        <v>0</v>
      </c>
      <c r="AQ3" s="1">
        <v>0</v>
      </c>
      <c r="AR3" s="1" t="s">
        <v>59</v>
      </c>
      <c r="AS3" s="1" t="s">
        <v>60</v>
      </c>
      <c r="AW3" s="33"/>
    </row>
    <row r="4" spans="1:45" ht="12.75">
      <c r="A4" s="1">
        <v>2</v>
      </c>
      <c r="B4" s="1">
        <v>1973</v>
      </c>
      <c r="C4" s="1">
        <v>1973</v>
      </c>
      <c r="D4" s="1" t="s">
        <v>77</v>
      </c>
      <c r="E4" s="1">
        <v>0</v>
      </c>
      <c r="F4" s="1" t="s">
        <v>58</v>
      </c>
      <c r="G4" s="1">
        <v>3900000</v>
      </c>
      <c r="I4" s="31">
        <v>1</v>
      </c>
      <c r="J4" s="116">
        <v>4184.362213261757</v>
      </c>
      <c r="K4" s="116">
        <v>12385812.06615299</v>
      </c>
      <c r="L4" s="36">
        <v>0</v>
      </c>
      <c r="M4" s="1">
        <f aca="true" t="shared" si="0" ref="M4:M59">1997-C4</f>
        <v>24</v>
      </c>
      <c r="N4" s="37">
        <f>K4/J4</f>
        <v>2960.0238781666353</v>
      </c>
      <c r="O4" s="1">
        <v>0</v>
      </c>
      <c r="P4" s="37">
        <v>0</v>
      </c>
      <c r="Q4">
        <v>0</v>
      </c>
      <c r="R4" s="61">
        <v>0</v>
      </c>
      <c r="T4" s="99"/>
      <c r="U4" s="1">
        <v>1.7</v>
      </c>
      <c r="V4" s="1">
        <v>25.57</v>
      </c>
      <c r="W4" s="1">
        <v>0</v>
      </c>
      <c r="X4" s="1">
        <v>1</v>
      </c>
      <c r="Y4" s="1">
        <v>1</v>
      </c>
      <c r="Z4" s="1">
        <v>0</v>
      </c>
      <c r="AA4" s="1">
        <v>0</v>
      </c>
      <c r="AB4" s="1">
        <v>1</v>
      </c>
      <c r="AC4" s="1">
        <v>0</v>
      </c>
      <c r="AD4" s="1">
        <v>0</v>
      </c>
      <c r="AE4" s="1">
        <v>1</v>
      </c>
      <c r="AF4" s="1">
        <v>0</v>
      </c>
      <c r="AG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P4" s="1">
        <v>0</v>
      </c>
      <c r="AQ4" s="1">
        <v>0</v>
      </c>
      <c r="AR4" s="1" t="s">
        <v>62</v>
      </c>
      <c r="AS4" s="1" t="s">
        <v>63</v>
      </c>
    </row>
    <row r="5" spans="1:45" ht="12.75">
      <c r="A5" s="1">
        <v>2</v>
      </c>
      <c r="B5" s="1">
        <v>1973</v>
      </c>
      <c r="C5" s="1">
        <v>1973</v>
      </c>
      <c r="D5" s="1" t="s">
        <v>77</v>
      </c>
      <c r="E5" s="1">
        <v>0</v>
      </c>
      <c r="F5" s="1" t="s">
        <v>58</v>
      </c>
      <c r="G5" s="1">
        <v>270000</v>
      </c>
      <c r="I5" s="31">
        <v>1</v>
      </c>
      <c r="J5" s="116">
        <v>4184.362213261757</v>
      </c>
      <c r="K5" s="116">
        <v>857479.2968875146</v>
      </c>
      <c r="L5" s="36">
        <v>0</v>
      </c>
      <c r="M5" s="1">
        <f t="shared" si="0"/>
        <v>24</v>
      </c>
      <c r="N5" s="37">
        <f aca="true" t="shared" si="1" ref="N5:N66">K5/J5</f>
        <v>204.92473002692088</v>
      </c>
      <c r="O5" s="1">
        <v>0</v>
      </c>
      <c r="P5" s="37">
        <v>0</v>
      </c>
      <c r="Q5">
        <v>0</v>
      </c>
      <c r="R5" s="61">
        <v>0</v>
      </c>
      <c r="T5" s="99"/>
      <c r="U5" s="1">
        <v>21.9</v>
      </c>
      <c r="V5" s="1">
        <v>25.57</v>
      </c>
      <c r="W5" s="1">
        <v>0</v>
      </c>
      <c r="X5" s="1">
        <v>1</v>
      </c>
      <c r="Y5" s="1">
        <v>1</v>
      </c>
      <c r="Z5" s="1">
        <v>0</v>
      </c>
      <c r="AA5" s="1">
        <v>0</v>
      </c>
      <c r="AB5" s="1">
        <v>1</v>
      </c>
      <c r="AC5" s="1">
        <v>0</v>
      </c>
      <c r="AD5" s="1">
        <v>0</v>
      </c>
      <c r="AE5" s="1">
        <v>1</v>
      </c>
      <c r="AF5" s="1">
        <v>0</v>
      </c>
      <c r="AG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P5" s="1">
        <v>0</v>
      </c>
      <c r="AQ5" s="1">
        <v>0</v>
      </c>
      <c r="AR5" s="1" t="s">
        <v>62</v>
      </c>
      <c r="AS5" s="1" t="s">
        <v>63</v>
      </c>
    </row>
    <row r="6" spans="1:45" ht="12.75">
      <c r="A6" s="1">
        <v>2</v>
      </c>
      <c r="B6" s="1">
        <v>1973</v>
      </c>
      <c r="C6" s="1">
        <v>1973</v>
      </c>
      <c r="D6" s="1" t="s">
        <v>77</v>
      </c>
      <c r="E6" s="1">
        <v>0</v>
      </c>
      <c r="F6" s="1" t="s">
        <v>58</v>
      </c>
      <c r="G6" s="1">
        <v>270000</v>
      </c>
      <c r="I6" s="31">
        <v>1</v>
      </c>
      <c r="J6" s="116">
        <v>4184.362213261757</v>
      </c>
      <c r="K6" s="116">
        <v>857479.2968875146</v>
      </c>
      <c r="L6" s="36">
        <v>0</v>
      </c>
      <c r="M6" s="1">
        <f t="shared" si="0"/>
        <v>24</v>
      </c>
      <c r="N6" s="37">
        <f t="shared" si="1"/>
        <v>204.92473002692088</v>
      </c>
      <c r="O6" s="1">
        <v>0</v>
      </c>
      <c r="P6" s="37">
        <v>0</v>
      </c>
      <c r="Q6">
        <v>0</v>
      </c>
      <c r="R6" s="61">
        <v>0</v>
      </c>
      <c r="T6" s="99"/>
      <c r="U6" s="1">
        <v>390</v>
      </c>
      <c r="V6" s="1">
        <v>25.57</v>
      </c>
      <c r="W6" s="1">
        <v>0</v>
      </c>
      <c r="X6" s="1">
        <v>1</v>
      </c>
      <c r="Y6" s="1">
        <v>1</v>
      </c>
      <c r="Z6" s="1">
        <v>0</v>
      </c>
      <c r="AA6" s="1">
        <v>0</v>
      </c>
      <c r="AB6" s="1">
        <v>1</v>
      </c>
      <c r="AC6" s="33">
        <v>1</v>
      </c>
      <c r="AD6" s="1">
        <v>1</v>
      </c>
      <c r="AE6" s="1">
        <v>0</v>
      </c>
      <c r="AF6" s="1">
        <v>0</v>
      </c>
      <c r="AG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P6" s="1">
        <v>0</v>
      </c>
      <c r="AQ6" s="1">
        <v>0</v>
      </c>
      <c r="AR6" s="1" t="s">
        <v>62</v>
      </c>
      <c r="AS6" s="1" t="s">
        <v>63</v>
      </c>
    </row>
    <row r="7" spans="1:45" ht="12.75">
      <c r="A7" s="1">
        <v>2</v>
      </c>
      <c r="B7" s="1">
        <v>1973</v>
      </c>
      <c r="C7" s="1">
        <v>1973</v>
      </c>
      <c r="D7" s="1" t="s">
        <v>77</v>
      </c>
      <c r="E7" s="1">
        <v>0</v>
      </c>
      <c r="F7" s="1" t="s">
        <v>58</v>
      </c>
      <c r="G7" s="1">
        <v>260000</v>
      </c>
      <c r="I7" s="31">
        <v>1</v>
      </c>
      <c r="J7" s="116">
        <v>4184.362213261757</v>
      </c>
      <c r="K7" s="116">
        <v>825720.8044101993</v>
      </c>
      <c r="L7" s="36">
        <v>0</v>
      </c>
      <c r="M7" s="1">
        <f t="shared" si="0"/>
        <v>24</v>
      </c>
      <c r="N7" s="37">
        <f t="shared" si="1"/>
        <v>197.334925211109</v>
      </c>
      <c r="O7" s="1">
        <v>0</v>
      </c>
      <c r="P7" s="37">
        <v>0</v>
      </c>
      <c r="Q7">
        <v>0</v>
      </c>
      <c r="R7" s="61">
        <v>0</v>
      </c>
      <c r="T7" s="99"/>
      <c r="U7" s="1">
        <v>490</v>
      </c>
      <c r="V7" s="1">
        <v>25.57</v>
      </c>
      <c r="W7" s="1">
        <v>0</v>
      </c>
      <c r="X7" s="1">
        <v>1</v>
      </c>
      <c r="Y7" s="1">
        <v>1</v>
      </c>
      <c r="Z7" s="1">
        <v>0</v>
      </c>
      <c r="AA7" s="1">
        <v>0</v>
      </c>
      <c r="AB7" s="1">
        <v>1</v>
      </c>
      <c r="AC7" s="33">
        <v>1</v>
      </c>
      <c r="AD7" s="1">
        <v>1</v>
      </c>
      <c r="AE7" s="1">
        <v>0</v>
      </c>
      <c r="AF7" s="1">
        <v>0</v>
      </c>
      <c r="AG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P7" s="1">
        <v>0</v>
      </c>
      <c r="AQ7" s="1">
        <v>0</v>
      </c>
      <c r="AR7" s="1" t="s">
        <v>62</v>
      </c>
      <c r="AS7" s="1" t="s">
        <v>63</v>
      </c>
    </row>
    <row r="8" spans="1:50" ht="12.75">
      <c r="A8" s="1">
        <v>3</v>
      </c>
      <c r="B8" s="1">
        <v>1998</v>
      </c>
      <c r="C8" s="1">
        <v>1996</v>
      </c>
      <c r="D8" s="1" t="s">
        <v>65</v>
      </c>
      <c r="E8" s="1">
        <v>1</v>
      </c>
      <c r="F8" s="1" t="s">
        <v>66</v>
      </c>
      <c r="G8" s="1">
        <v>9830000</v>
      </c>
      <c r="H8" s="1">
        <v>5000000</v>
      </c>
      <c r="I8" s="53">
        <v>0.649999976158142</v>
      </c>
      <c r="J8" s="116">
        <v>19423.00232038136</v>
      </c>
      <c r="K8" s="116">
        <v>15186747.950463297</v>
      </c>
      <c r="L8" s="36">
        <v>0</v>
      </c>
      <c r="M8" s="1">
        <f t="shared" si="0"/>
        <v>1</v>
      </c>
      <c r="N8" s="37">
        <f t="shared" si="1"/>
        <v>781.8949768917657</v>
      </c>
      <c r="O8" s="1">
        <v>0</v>
      </c>
      <c r="P8" s="37">
        <v>1</v>
      </c>
      <c r="Q8">
        <v>0</v>
      </c>
      <c r="R8" s="61">
        <v>0</v>
      </c>
      <c r="T8" s="39">
        <v>1</v>
      </c>
      <c r="V8" s="1">
        <v>6.36</v>
      </c>
      <c r="W8" s="1">
        <v>1</v>
      </c>
      <c r="X8" s="1">
        <v>0</v>
      </c>
      <c r="Y8" s="1">
        <v>0</v>
      </c>
      <c r="Z8" s="1">
        <v>1</v>
      </c>
      <c r="AA8" s="1">
        <v>0</v>
      </c>
      <c r="AB8" s="1">
        <v>0</v>
      </c>
      <c r="AC8" s="1">
        <v>1</v>
      </c>
      <c r="AD8" s="1">
        <v>0</v>
      </c>
      <c r="AE8" s="1">
        <v>0</v>
      </c>
      <c r="AF8" s="1">
        <v>0</v>
      </c>
      <c r="AG8" s="1">
        <v>1</v>
      </c>
      <c r="AH8" s="1">
        <v>1580000</v>
      </c>
      <c r="AI8" s="1">
        <v>0</v>
      </c>
      <c r="AJ8" s="1">
        <v>0</v>
      </c>
      <c r="AK8" s="1">
        <v>0</v>
      </c>
      <c r="AL8" s="1">
        <v>0</v>
      </c>
      <c r="AM8" s="1">
        <v>1</v>
      </c>
      <c r="AN8" s="1">
        <v>1</v>
      </c>
      <c r="AO8" s="1">
        <v>83</v>
      </c>
      <c r="AP8" s="1">
        <v>0</v>
      </c>
      <c r="AQ8" s="1">
        <v>1</v>
      </c>
      <c r="AR8" s="1" t="s">
        <v>67</v>
      </c>
      <c r="AS8" s="1" t="s">
        <v>68</v>
      </c>
      <c r="AU8" s="1">
        <v>6.2215189873417724</v>
      </c>
      <c r="AV8" s="33">
        <v>0.10145767893381263</v>
      </c>
      <c r="AW8" s="1">
        <v>1</v>
      </c>
      <c r="AX8" s="1" t="s">
        <v>69</v>
      </c>
    </row>
    <row r="9" spans="1:49" ht="12.75">
      <c r="A9" s="1">
        <v>3</v>
      </c>
      <c r="B9" s="1">
        <v>1998</v>
      </c>
      <c r="C9" s="1">
        <v>1996</v>
      </c>
      <c r="D9" s="1" t="s">
        <v>65</v>
      </c>
      <c r="E9" s="1">
        <v>1</v>
      </c>
      <c r="F9" s="1" t="s">
        <v>66</v>
      </c>
      <c r="G9" s="1">
        <v>4600000</v>
      </c>
      <c r="H9" s="1">
        <v>2930000</v>
      </c>
      <c r="I9" s="53">
        <v>0.649999976158142</v>
      </c>
      <c r="J9" s="116">
        <v>19423.00232038136</v>
      </c>
      <c r="K9" s="116">
        <v>7106718.267765123</v>
      </c>
      <c r="L9" s="36">
        <v>0</v>
      </c>
      <c r="M9" s="1">
        <f t="shared" si="0"/>
        <v>1</v>
      </c>
      <c r="N9" s="37">
        <f t="shared" si="1"/>
        <v>365.89185083439696</v>
      </c>
      <c r="O9" s="1">
        <v>0</v>
      </c>
      <c r="P9" s="37">
        <v>1</v>
      </c>
      <c r="Q9">
        <v>0</v>
      </c>
      <c r="R9" s="61">
        <v>0</v>
      </c>
      <c r="T9" s="39">
        <v>3</v>
      </c>
      <c r="V9" s="1">
        <v>6.36</v>
      </c>
      <c r="W9" s="1">
        <v>1</v>
      </c>
      <c r="X9" s="1">
        <v>0</v>
      </c>
      <c r="Y9" s="1">
        <v>0</v>
      </c>
      <c r="Z9" s="1">
        <v>1</v>
      </c>
      <c r="AA9" s="1">
        <v>0</v>
      </c>
      <c r="AB9" s="1">
        <v>0</v>
      </c>
      <c r="AC9" s="1">
        <v>1</v>
      </c>
      <c r="AD9" s="1">
        <v>0</v>
      </c>
      <c r="AE9" s="1">
        <v>0</v>
      </c>
      <c r="AF9" s="1">
        <v>0</v>
      </c>
      <c r="AG9" s="1">
        <v>1</v>
      </c>
      <c r="AH9" s="1">
        <v>660000</v>
      </c>
      <c r="AI9" s="1">
        <v>0</v>
      </c>
      <c r="AJ9" s="1">
        <v>0</v>
      </c>
      <c r="AK9" s="1">
        <v>0</v>
      </c>
      <c r="AL9" s="1">
        <v>0</v>
      </c>
      <c r="AM9" s="1">
        <v>1</v>
      </c>
      <c r="AN9" s="1">
        <v>1</v>
      </c>
      <c r="AO9" s="1">
        <v>83</v>
      </c>
      <c r="AP9" s="1">
        <v>0</v>
      </c>
      <c r="AQ9" s="1">
        <v>1</v>
      </c>
      <c r="AR9" s="1" t="s">
        <v>67</v>
      </c>
      <c r="AS9" s="1" t="s">
        <v>68</v>
      </c>
      <c r="AU9" s="1">
        <v>6.96969696969697</v>
      </c>
      <c r="AV9" s="33">
        <v>0.09072194453246593</v>
      </c>
      <c r="AW9" s="1">
        <v>1</v>
      </c>
    </row>
    <row r="10" spans="1:49" ht="12.75">
      <c r="A10" s="1">
        <v>3</v>
      </c>
      <c r="B10" s="1">
        <v>1998</v>
      </c>
      <c r="C10" s="1">
        <v>1996</v>
      </c>
      <c r="D10" s="1" t="s">
        <v>65</v>
      </c>
      <c r="E10" s="1">
        <v>1</v>
      </c>
      <c r="F10" s="1" t="s">
        <v>66</v>
      </c>
      <c r="G10" s="1">
        <v>3870000</v>
      </c>
      <c r="H10" s="1">
        <v>2070000</v>
      </c>
      <c r="I10" s="53">
        <v>0.649999976158142</v>
      </c>
      <c r="J10" s="116">
        <v>19423.00232038136</v>
      </c>
      <c r="K10" s="116">
        <v>5978912.977445876</v>
      </c>
      <c r="L10" s="36">
        <v>0</v>
      </c>
      <c r="M10" s="1">
        <f t="shared" si="0"/>
        <v>1</v>
      </c>
      <c r="N10" s="37">
        <f t="shared" si="1"/>
        <v>307.8264049411123</v>
      </c>
      <c r="O10" s="1">
        <v>0</v>
      </c>
      <c r="P10" s="37">
        <v>1</v>
      </c>
      <c r="Q10">
        <v>0</v>
      </c>
      <c r="R10" s="61">
        <v>0</v>
      </c>
      <c r="T10" s="39">
        <v>0.5</v>
      </c>
      <c r="U10" s="1">
        <v>5</v>
      </c>
      <c r="V10" s="1">
        <v>6.36</v>
      </c>
      <c r="W10" s="1">
        <v>1</v>
      </c>
      <c r="X10" s="1">
        <v>0</v>
      </c>
      <c r="Y10" s="1">
        <v>0</v>
      </c>
      <c r="Z10" s="1">
        <v>1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1</v>
      </c>
      <c r="AH10" s="1">
        <v>740000</v>
      </c>
      <c r="AI10" s="1">
        <v>0</v>
      </c>
      <c r="AJ10" s="1">
        <v>0</v>
      </c>
      <c r="AK10" s="1">
        <v>0</v>
      </c>
      <c r="AL10" s="1">
        <v>0</v>
      </c>
      <c r="AM10" s="1">
        <v>1</v>
      </c>
      <c r="AN10" s="1">
        <v>1</v>
      </c>
      <c r="AO10" s="1">
        <v>52</v>
      </c>
      <c r="AP10" s="1">
        <v>0</v>
      </c>
      <c r="AQ10" s="1">
        <v>1</v>
      </c>
      <c r="AR10" s="1" t="s">
        <v>67</v>
      </c>
      <c r="AS10" s="1" t="s">
        <v>68</v>
      </c>
      <c r="AU10" s="1">
        <v>5.22972972972973</v>
      </c>
      <c r="AV10" s="33">
        <v>0.12027901848339209</v>
      </c>
      <c r="AW10" s="1">
        <v>1</v>
      </c>
    </row>
    <row r="11" spans="1:49" ht="12.75">
      <c r="A11" s="1">
        <v>3</v>
      </c>
      <c r="B11" s="1">
        <v>1998</v>
      </c>
      <c r="C11" s="1">
        <v>1996</v>
      </c>
      <c r="D11" s="1" t="s">
        <v>65</v>
      </c>
      <c r="E11" s="1">
        <v>1</v>
      </c>
      <c r="F11" s="1" t="s">
        <v>66</v>
      </c>
      <c r="G11" s="1">
        <v>870000</v>
      </c>
      <c r="H11" s="1">
        <v>4400000</v>
      </c>
      <c r="I11" s="53">
        <v>0.649999976158142</v>
      </c>
      <c r="J11" s="116">
        <v>19423.00232038136</v>
      </c>
      <c r="K11" s="116">
        <v>1344096.7158599256</v>
      </c>
      <c r="L11" s="36">
        <v>0</v>
      </c>
      <c r="M11" s="1">
        <f t="shared" si="0"/>
        <v>1</v>
      </c>
      <c r="N11" s="37">
        <f t="shared" si="1"/>
        <v>69.20128483172292</v>
      </c>
      <c r="O11" s="1">
        <v>0</v>
      </c>
      <c r="P11" s="37">
        <v>1</v>
      </c>
      <c r="Q11">
        <v>0</v>
      </c>
      <c r="R11" s="61">
        <v>0</v>
      </c>
      <c r="T11" s="39">
        <v>1.5</v>
      </c>
      <c r="U11" s="1">
        <v>15</v>
      </c>
      <c r="V11" s="1">
        <v>6.36</v>
      </c>
      <c r="W11" s="1">
        <v>1</v>
      </c>
      <c r="X11" s="1">
        <v>0</v>
      </c>
      <c r="Y11" s="1">
        <v>0</v>
      </c>
      <c r="Z11" s="1">
        <v>1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1</v>
      </c>
      <c r="AH11" s="1">
        <v>1680000</v>
      </c>
      <c r="AI11" s="1">
        <v>0</v>
      </c>
      <c r="AJ11" s="1">
        <v>0</v>
      </c>
      <c r="AK11" s="1">
        <v>0</v>
      </c>
      <c r="AL11" s="1">
        <v>0</v>
      </c>
      <c r="AM11" s="1">
        <v>1</v>
      </c>
      <c r="AN11" s="1">
        <v>1</v>
      </c>
      <c r="AO11" s="1">
        <v>52</v>
      </c>
      <c r="AP11" s="1">
        <v>0</v>
      </c>
      <c r="AQ11" s="1">
        <v>1</v>
      </c>
      <c r="AR11" s="1" t="s">
        <v>67</v>
      </c>
      <c r="AS11" s="1" t="s">
        <v>68</v>
      </c>
      <c r="AU11" s="1">
        <v>0.5178571428571429</v>
      </c>
      <c r="AV11" s="33">
        <v>0.6958033026657375</v>
      </c>
      <c r="AW11" s="1">
        <v>1</v>
      </c>
    </row>
    <row r="12" spans="1:45" ht="12.75">
      <c r="A12" s="1">
        <v>4</v>
      </c>
      <c r="B12" s="38">
        <v>1972</v>
      </c>
      <c r="C12" s="42">
        <v>1988</v>
      </c>
      <c r="D12" s="1" t="s">
        <v>77</v>
      </c>
      <c r="E12" s="1">
        <v>0</v>
      </c>
      <c r="F12" s="1" t="s">
        <v>58</v>
      </c>
      <c r="G12" s="1">
        <v>1195000</v>
      </c>
      <c r="I12" s="31">
        <v>1</v>
      </c>
      <c r="J12" s="116">
        <v>25144.66214254749</v>
      </c>
      <c r="K12" s="116">
        <v>1505836.338572969</v>
      </c>
      <c r="L12" s="36">
        <v>0</v>
      </c>
      <c r="M12" s="1">
        <f t="shared" si="0"/>
        <v>9</v>
      </c>
      <c r="N12" s="37">
        <f t="shared" si="1"/>
        <v>59.88691874387649</v>
      </c>
      <c r="O12" s="1">
        <v>0</v>
      </c>
      <c r="P12" s="37">
        <v>0</v>
      </c>
      <c r="Q12">
        <v>0</v>
      </c>
      <c r="R12" s="61">
        <v>0</v>
      </c>
      <c r="T12" s="39">
        <v>30.3</v>
      </c>
      <c r="V12" s="1">
        <v>22.66</v>
      </c>
      <c r="W12" s="33">
        <v>0</v>
      </c>
      <c r="X12" s="1">
        <v>0</v>
      </c>
      <c r="Y12" s="1">
        <v>0</v>
      </c>
      <c r="Z12" s="1">
        <v>1</v>
      </c>
      <c r="AA12" s="1">
        <v>0</v>
      </c>
      <c r="AB12" s="1">
        <v>0</v>
      </c>
      <c r="AC12" s="1">
        <v>1</v>
      </c>
      <c r="AD12" s="1">
        <v>0</v>
      </c>
      <c r="AE12" s="1">
        <v>0</v>
      </c>
      <c r="AF12" s="1">
        <v>1</v>
      </c>
      <c r="AG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33">
        <v>0</v>
      </c>
      <c r="AO12" s="1">
        <v>5517</v>
      </c>
      <c r="AP12" s="1">
        <v>0</v>
      </c>
      <c r="AQ12" s="1">
        <v>1</v>
      </c>
      <c r="AR12" s="1" t="s">
        <v>70</v>
      </c>
      <c r="AS12" s="1" t="s">
        <v>71</v>
      </c>
    </row>
    <row r="13" spans="1:45" ht="12.75">
      <c r="A13" s="1">
        <v>5</v>
      </c>
      <c r="B13" s="33">
        <v>1996</v>
      </c>
      <c r="C13" s="44">
        <v>1987</v>
      </c>
      <c r="D13" s="1" t="s">
        <v>77</v>
      </c>
      <c r="E13" s="1">
        <v>0</v>
      </c>
      <c r="F13" s="1" t="s">
        <v>58</v>
      </c>
      <c r="G13" s="1">
        <v>1832000</v>
      </c>
      <c r="I13" s="31">
        <v>1</v>
      </c>
      <c r="J13" s="116">
        <v>24452.431771374137</v>
      </c>
      <c r="K13" s="116">
        <v>2396984.447467481</v>
      </c>
      <c r="L13" s="36">
        <v>0</v>
      </c>
      <c r="M13" s="1">
        <f t="shared" si="0"/>
        <v>10</v>
      </c>
      <c r="N13" s="37">
        <f t="shared" si="1"/>
        <v>98.02642411514964</v>
      </c>
      <c r="O13" s="1">
        <v>0</v>
      </c>
      <c r="P13" s="37">
        <v>0</v>
      </c>
      <c r="Q13">
        <v>0</v>
      </c>
      <c r="R13" s="61">
        <v>0</v>
      </c>
      <c r="T13" s="39">
        <v>7.4</v>
      </c>
      <c r="V13" s="1">
        <v>22.66</v>
      </c>
      <c r="W13" s="1">
        <v>0</v>
      </c>
      <c r="X13" s="1">
        <v>0</v>
      </c>
      <c r="Y13" s="1">
        <v>0</v>
      </c>
      <c r="Z13" s="1">
        <v>1</v>
      </c>
      <c r="AA13" s="1">
        <v>0</v>
      </c>
      <c r="AB13" s="1">
        <v>0</v>
      </c>
      <c r="AC13" s="1">
        <v>1</v>
      </c>
      <c r="AD13" s="1">
        <v>1</v>
      </c>
      <c r="AE13" s="1">
        <v>0</v>
      </c>
      <c r="AF13" s="1">
        <v>0</v>
      </c>
      <c r="AG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5378</v>
      </c>
      <c r="AP13" s="1">
        <v>0</v>
      </c>
      <c r="AQ13" s="1">
        <v>1</v>
      </c>
      <c r="AR13" s="1" t="s">
        <v>70</v>
      </c>
      <c r="AS13" s="1" t="s">
        <v>72</v>
      </c>
    </row>
    <row r="14" spans="1:45" ht="12.75">
      <c r="A14" s="1">
        <v>5</v>
      </c>
      <c r="B14" s="33">
        <v>1996</v>
      </c>
      <c r="C14" s="44">
        <v>1987</v>
      </c>
      <c r="D14" s="1" t="s">
        <v>77</v>
      </c>
      <c r="E14" s="1">
        <v>0</v>
      </c>
      <c r="F14" s="1" t="s">
        <v>58</v>
      </c>
      <c r="G14" s="1">
        <v>4271000</v>
      </c>
      <c r="I14" s="31">
        <v>1</v>
      </c>
      <c r="J14" s="116">
        <v>24452.431771374137</v>
      </c>
      <c r="K14" s="116">
        <v>5588166.2528021885</v>
      </c>
      <c r="L14" s="36">
        <v>0</v>
      </c>
      <c r="M14" s="1">
        <f t="shared" si="0"/>
        <v>10</v>
      </c>
      <c r="N14" s="37">
        <f t="shared" si="1"/>
        <v>228.53212739945636</v>
      </c>
      <c r="O14" s="1">
        <v>0</v>
      </c>
      <c r="P14" s="37">
        <v>0</v>
      </c>
      <c r="Q14">
        <v>0</v>
      </c>
      <c r="R14" s="61">
        <v>0</v>
      </c>
      <c r="T14" s="39">
        <v>12.31</v>
      </c>
      <c r="V14" s="1">
        <v>22.66</v>
      </c>
      <c r="W14" s="1">
        <v>0</v>
      </c>
      <c r="X14" s="1">
        <v>0</v>
      </c>
      <c r="Y14" s="1">
        <v>0</v>
      </c>
      <c r="Z14" s="1">
        <v>1</v>
      </c>
      <c r="AA14" s="1">
        <v>0</v>
      </c>
      <c r="AB14" s="1">
        <v>0</v>
      </c>
      <c r="AC14" s="1">
        <v>1</v>
      </c>
      <c r="AD14" s="1">
        <v>1</v>
      </c>
      <c r="AE14" s="1">
        <v>0</v>
      </c>
      <c r="AF14" s="1">
        <v>0</v>
      </c>
      <c r="AG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934</v>
      </c>
      <c r="AP14" s="1">
        <v>0</v>
      </c>
      <c r="AQ14" s="1">
        <v>1</v>
      </c>
      <c r="AR14" s="1" t="s">
        <v>70</v>
      </c>
      <c r="AS14" s="1" t="s">
        <v>72</v>
      </c>
    </row>
    <row r="15" spans="1:45" ht="12.75">
      <c r="A15" s="1">
        <v>5</v>
      </c>
      <c r="B15" s="33">
        <v>1996</v>
      </c>
      <c r="C15" s="44">
        <v>1987</v>
      </c>
      <c r="D15" s="1" t="s">
        <v>77</v>
      </c>
      <c r="E15" s="1">
        <v>0</v>
      </c>
      <c r="F15" s="1" t="s">
        <v>58</v>
      </c>
      <c r="G15" s="1">
        <v>1104000</v>
      </c>
      <c r="I15" s="31">
        <v>1</v>
      </c>
      <c r="J15" s="116">
        <v>24452.431771374137</v>
      </c>
      <c r="K15" s="116">
        <v>1444470.977076473</v>
      </c>
      <c r="L15" s="36">
        <v>0</v>
      </c>
      <c r="M15" s="1">
        <f t="shared" si="0"/>
        <v>10</v>
      </c>
      <c r="N15" s="37">
        <f t="shared" si="1"/>
        <v>59.072692261531216</v>
      </c>
      <c r="O15" s="1">
        <v>0</v>
      </c>
      <c r="P15" s="37">
        <v>0</v>
      </c>
      <c r="Q15">
        <v>0</v>
      </c>
      <c r="R15" s="61">
        <v>0</v>
      </c>
      <c r="T15" s="39">
        <v>26.64</v>
      </c>
      <c r="V15" s="1">
        <v>22.66</v>
      </c>
      <c r="W15" s="1">
        <v>0</v>
      </c>
      <c r="X15" s="1">
        <v>0</v>
      </c>
      <c r="Y15" s="1">
        <v>0</v>
      </c>
      <c r="Z15" s="1">
        <v>1</v>
      </c>
      <c r="AA15" s="1">
        <v>0</v>
      </c>
      <c r="AB15" s="1">
        <v>0</v>
      </c>
      <c r="AC15" s="1">
        <v>1</v>
      </c>
      <c r="AD15" s="1">
        <v>1</v>
      </c>
      <c r="AE15" s="1">
        <v>0</v>
      </c>
      <c r="AF15" s="1">
        <v>0</v>
      </c>
      <c r="AG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178</v>
      </c>
      <c r="AP15" s="1">
        <v>0</v>
      </c>
      <c r="AQ15" s="1">
        <v>1</v>
      </c>
      <c r="AR15" s="1" t="s">
        <v>70</v>
      </c>
      <c r="AS15" s="1" t="s">
        <v>72</v>
      </c>
    </row>
    <row r="16" spans="1:49" ht="12.75">
      <c r="A16" s="1">
        <v>6</v>
      </c>
      <c r="B16" s="1">
        <v>1999</v>
      </c>
      <c r="C16" s="1">
        <v>1997</v>
      </c>
      <c r="D16" s="1" t="s">
        <v>65</v>
      </c>
      <c r="E16" s="1">
        <v>1</v>
      </c>
      <c r="F16" s="1" t="s">
        <v>186</v>
      </c>
      <c r="G16" s="1">
        <v>2620000</v>
      </c>
      <c r="H16" s="1">
        <v>310000</v>
      </c>
      <c r="I16" s="53">
        <v>0.649999976158142</v>
      </c>
      <c r="J16" s="116">
        <v>20430.260574462845</v>
      </c>
      <c r="K16" s="116">
        <v>4030769.378616971</v>
      </c>
      <c r="L16" s="36">
        <v>0</v>
      </c>
      <c r="M16" s="1">
        <f t="shared" si="0"/>
        <v>0</v>
      </c>
      <c r="N16" s="37">
        <f t="shared" si="1"/>
        <v>197.29407581102026</v>
      </c>
      <c r="O16" s="1">
        <v>0</v>
      </c>
      <c r="P16" s="37">
        <v>0</v>
      </c>
      <c r="Q16">
        <v>0</v>
      </c>
      <c r="R16" s="61">
        <v>1</v>
      </c>
      <c r="T16" s="99"/>
      <c r="V16" s="1">
        <v>6.36</v>
      </c>
      <c r="W16" s="1">
        <v>1</v>
      </c>
      <c r="X16" s="1">
        <v>0</v>
      </c>
      <c r="Y16" s="1">
        <v>0</v>
      </c>
      <c r="Z16" s="1">
        <v>1</v>
      </c>
      <c r="AA16" s="1">
        <v>0</v>
      </c>
      <c r="AB16" s="1">
        <v>0</v>
      </c>
      <c r="AC16" s="1">
        <v>1</v>
      </c>
      <c r="AD16" s="1">
        <v>0</v>
      </c>
      <c r="AE16" s="1">
        <v>0</v>
      </c>
      <c r="AF16" s="1">
        <v>0</v>
      </c>
      <c r="AG16" s="1">
        <v>1</v>
      </c>
      <c r="AH16" s="1">
        <v>1580000</v>
      </c>
      <c r="AI16" s="1">
        <v>0</v>
      </c>
      <c r="AJ16" s="1">
        <v>0</v>
      </c>
      <c r="AK16" s="1">
        <v>0</v>
      </c>
      <c r="AL16" s="1">
        <v>0</v>
      </c>
      <c r="AM16" s="1">
        <v>1</v>
      </c>
      <c r="AN16" s="1">
        <v>1</v>
      </c>
      <c r="AO16" s="1">
        <v>151</v>
      </c>
      <c r="AP16" s="1">
        <v>1</v>
      </c>
      <c r="AR16" s="1" t="s">
        <v>74</v>
      </c>
      <c r="AS16" s="1" t="s">
        <v>75</v>
      </c>
      <c r="AU16" s="1">
        <v>1.6582278481012658</v>
      </c>
      <c r="AV16" s="33">
        <v>0.3454691353826198</v>
      </c>
      <c r="AW16" s="1">
        <v>1</v>
      </c>
    </row>
    <row r="17" spans="1:49" ht="12.75">
      <c r="A17" s="1">
        <v>6</v>
      </c>
      <c r="B17" s="1">
        <v>1999</v>
      </c>
      <c r="C17" s="1">
        <v>1997</v>
      </c>
      <c r="D17" s="1" t="s">
        <v>65</v>
      </c>
      <c r="E17" s="1">
        <v>1</v>
      </c>
      <c r="F17" s="1" t="s">
        <v>186</v>
      </c>
      <c r="G17" s="1">
        <v>2740000</v>
      </c>
      <c r="H17" s="1">
        <v>370000</v>
      </c>
      <c r="I17" s="53">
        <v>0.649999976158142</v>
      </c>
      <c r="J17" s="116">
        <v>20430.260574462845</v>
      </c>
      <c r="K17" s="116">
        <v>4215384.770004008</v>
      </c>
      <c r="L17" s="36">
        <v>0</v>
      </c>
      <c r="M17" s="1">
        <f t="shared" si="0"/>
        <v>0</v>
      </c>
      <c r="N17" s="37">
        <f t="shared" si="1"/>
        <v>206.3304456954945</v>
      </c>
      <c r="O17" s="1">
        <v>0</v>
      </c>
      <c r="P17" s="37">
        <v>0</v>
      </c>
      <c r="Q17">
        <v>0</v>
      </c>
      <c r="R17" s="61">
        <v>1</v>
      </c>
      <c r="T17" s="99"/>
      <c r="V17" s="1">
        <v>6.36</v>
      </c>
      <c r="W17" s="1">
        <v>1</v>
      </c>
      <c r="X17" s="1">
        <v>0</v>
      </c>
      <c r="Y17" s="1">
        <v>0</v>
      </c>
      <c r="Z17" s="1">
        <v>1</v>
      </c>
      <c r="AA17" s="1">
        <v>0</v>
      </c>
      <c r="AB17" s="1">
        <v>0</v>
      </c>
      <c r="AC17" s="1">
        <v>1</v>
      </c>
      <c r="AD17" s="1">
        <v>0</v>
      </c>
      <c r="AE17" s="1">
        <v>0</v>
      </c>
      <c r="AF17" s="1">
        <v>0</v>
      </c>
      <c r="AG17" s="1">
        <v>1</v>
      </c>
      <c r="AH17" s="1">
        <v>1590000</v>
      </c>
      <c r="AI17" s="1">
        <v>0</v>
      </c>
      <c r="AJ17" s="1">
        <v>0</v>
      </c>
      <c r="AK17" s="1">
        <v>0</v>
      </c>
      <c r="AL17" s="1">
        <v>0</v>
      </c>
      <c r="AM17" s="1">
        <v>1</v>
      </c>
      <c r="AN17" s="1">
        <v>1</v>
      </c>
      <c r="AO17" s="1">
        <v>151</v>
      </c>
      <c r="AP17" s="1">
        <v>1</v>
      </c>
      <c r="AR17" s="1" t="s">
        <v>74</v>
      </c>
      <c r="AS17" s="1" t="s">
        <v>75</v>
      </c>
      <c r="AU17" s="1">
        <v>1.7232704402515724</v>
      </c>
      <c r="AV17" s="33">
        <v>0.3347361028236359</v>
      </c>
      <c r="AW17" s="1">
        <v>1</v>
      </c>
    </row>
    <row r="18" spans="1:49" ht="12.75">
      <c r="A18" s="1">
        <v>6</v>
      </c>
      <c r="B18" s="1">
        <v>1999</v>
      </c>
      <c r="C18" s="1">
        <v>1997</v>
      </c>
      <c r="D18" s="1" t="s">
        <v>65</v>
      </c>
      <c r="E18" s="1">
        <v>1</v>
      </c>
      <c r="F18" s="1" t="s">
        <v>186</v>
      </c>
      <c r="G18" s="1">
        <v>2980000</v>
      </c>
      <c r="H18" s="1">
        <v>460000</v>
      </c>
      <c r="I18" s="53">
        <v>0.649999976158142</v>
      </c>
      <c r="J18" s="116">
        <v>20430.260574462845</v>
      </c>
      <c r="K18" s="116">
        <v>4584615.552778082</v>
      </c>
      <c r="L18" s="36">
        <v>0</v>
      </c>
      <c r="M18" s="1">
        <f t="shared" si="0"/>
        <v>0</v>
      </c>
      <c r="N18" s="37">
        <f t="shared" si="1"/>
        <v>224.4031854644429</v>
      </c>
      <c r="O18" s="1">
        <v>0</v>
      </c>
      <c r="P18" s="37">
        <v>0</v>
      </c>
      <c r="Q18">
        <v>0</v>
      </c>
      <c r="R18" s="61">
        <v>1</v>
      </c>
      <c r="T18" s="99"/>
      <c r="V18" s="1">
        <v>6.36</v>
      </c>
      <c r="W18" s="1">
        <v>1</v>
      </c>
      <c r="X18" s="1">
        <v>0</v>
      </c>
      <c r="Y18" s="1">
        <v>0</v>
      </c>
      <c r="Z18" s="1">
        <v>1</v>
      </c>
      <c r="AA18" s="1">
        <v>0</v>
      </c>
      <c r="AB18" s="1">
        <v>0</v>
      </c>
      <c r="AC18" s="1">
        <v>1</v>
      </c>
      <c r="AD18" s="1">
        <v>0</v>
      </c>
      <c r="AE18" s="1">
        <v>0</v>
      </c>
      <c r="AF18" s="1">
        <v>0</v>
      </c>
      <c r="AG18" s="1">
        <v>1</v>
      </c>
      <c r="AH18" s="1">
        <v>1620000</v>
      </c>
      <c r="AI18" s="1">
        <v>0</v>
      </c>
      <c r="AJ18" s="1">
        <v>0</v>
      </c>
      <c r="AK18" s="1">
        <v>0</v>
      </c>
      <c r="AL18" s="1">
        <v>0</v>
      </c>
      <c r="AM18" s="1">
        <v>1</v>
      </c>
      <c r="AN18" s="1">
        <v>1</v>
      </c>
      <c r="AO18" s="1">
        <v>151</v>
      </c>
      <c r="AP18" s="1">
        <v>1</v>
      </c>
      <c r="AR18" s="1" t="s">
        <v>74</v>
      </c>
      <c r="AS18" s="1" t="s">
        <v>75</v>
      </c>
      <c r="AU18" s="1">
        <v>1.8395061728395061</v>
      </c>
      <c r="AV18" s="33">
        <v>0.316995239354525</v>
      </c>
      <c r="AW18" s="1">
        <v>1</v>
      </c>
    </row>
    <row r="19" spans="1:49" ht="12.75">
      <c r="A19" s="1">
        <v>6</v>
      </c>
      <c r="B19" s="1">
        <v>1999</v>
      </c>
      <c r="C19" s="1">
        <v>1997</v>
      </c>
      <c r="D19" s="1" t="s">
        <v>65</v>
      </c>
      <c r="E19" s="1">
        <v>1</v>
      </c>
      <c r="F19" s="1" t="s">
        <v>186</v>
      </c>
      <c r="G19" s="1">
        <v>3410000</v>
      </c>
      <c r="H19" s="1">
        <v>550000</v>
      </c>
      <c r="I19" s="53">
        <v>0.649999976158142</v>
      </c>
      <c r="J19" s="116">
        <v>20430.260574462845</v>
      </c>
      <c r="K19" s="116">
        <v>5246154.03858163</v>
      </c>
      <c r="L19" s="36">
        <v>0</v>
      </c>
      <c r="M19" s="1">
        <f t="shared" si="0"/>
        <v>0</v>
      </c>
      <c r="N19" s="37">
        <f t="shared" si="1"/>
        <v>256.7835108838088</v>
      </c>
      <c r="O19" s="1">
        <v>0</v>
      </c>
      <c r="P19" s="37">
        <v>0</v>
      </c>
      <c r="Q19">
        <v>0</v>
      </c>
      <c r="R19" s="61">
        <v>1</v>
      </c>
      <c r="T19" s="100"/>
      <c r="V19" s="1">
        <v>6.36</v>
      </c>
      <c r="W19" s="1">
        <v>1</v>
      </c>
      <c r="X19" s="1">
        <v>0</v>
      </c>
      <c r="Y19" s="1">
        <v>0</v>
      </c>
      <c r="Z19" s="1">
        <v>1</v>
      </c>
      <c r="AA19" s="1">
        <v>0</v>
      </c>
      <c r="AB19" s="1">
        <v>0</v>
      </c>
      <c r="AC19" s="1">
        <v>1</v>
      </c>
      <c r="AD19" s="1">
        <v>0</v>
      </c>
      <c r="AE19" s="1">
        <v>0</v>
      </c>
      <c r="AF19" s="1">
        <v>0</v>
      </c>
      <c r="AG19" s="1">
        <v>1</v>
      </c>
      <c r="AH19" s="1">
        <v>1760000</v>
      </c>
      <c r="AI19" s="1">
        <v>0</v>
      </c>
      <c r="AJ19" s="1">
        <v>0</v>
      </c>
      <c r="AK19" s="1">
        <v>0</v>
      </c>
      <c r="AL19" s="1">
        <v>0</v>
      </c>
      <c r="AM19" s="1">
        <v>1</v>
      </c>
      <c r="AN19" s="1">
        <v>1</v>
      </c>
      <c r="AO19" s="1">
        <v>151</v>
      </c>
      <c r="AP19" s="1">
        <v>1</v>
      </c>
      <c r="AR19" s="1" t="s">
        <v>74</v>
      </c>
      <c r="AS19" s="1" t="s">
        <v>75</v>
      </c>
      <c r="AU19" s="1">
        <v>1.9375</v>
      </c>
      <c r="AV19" s="33">
        <v>0.30332858000467566</v>
      </c>
      <c r="AW19" s="1">
        <v>1</v>
      </c>
    </row>
    <row r="20" spans="1:45" ht="12.75">
      <c r="A20" s="1">
        <v>7</v>
      </c>
      <c r="B20" s="1">
        <v>1980</v>
      </c>
      <c r="C20" s="1">
        <v>1974</v>
      </c>
      <c r="D20" s="1" t="s">
        <v>77</v>
      </c>
      <c r="E20" s="1">
        <v>0</v>
      </c>
      <c r="F20" s="1" t="s">
        <v>58</v>
      </c>
      <c r="G20" s="1">
        <v>130000</v>
      </c>
      <c r="I20" s="31">
        <v>1</v>
      </c>
      <c r="J20" s="116">
        <v>19943.341647587302</v>
      </c>
      <c r="K20" s="116">
        <v>380382.31571219605</v>
      </c>
      <c r="L20" s="36">
        <v>0</v>
      </c>
      <c r="M20" s="1">
        <f t="shared" si="0"/>
        <v>23</v>
      </c>
      <c r="N20" s="37">
        <f t="shared" si="1"/>
        <v>19.07314844391756</v>
      </c>
      <c r="O20" s="1">
        <v>0</v>
      </c>
      <c r="P20" s="37">
        <v>0</v>
      </c>
      <c r="Q20">
        <v>0</v>
      </c>
      <c r="R20" s="61">
        <v>0</v>
      </c>
      <c r="U20" s="1">
        <v>28200</v>
      </c>
      <c r="V20" s="1">
        <v>21.18</v>
      </c>
      <c r="W20" s="1">
        <v>0</v>
      </c>
      <c r="X20" s="1">
        <v>1</v>
      </c>
      <c r="Y20" s="1">
        <v>1</v>
      </c>
      <c r="Z20" s="1">
        <v>0</v>
      </c>
      <c r="AA20" s="1">
        <v>0</v>
      </c>
      <c r="AB20" s="1">
        <v>1</v>
      </c>
      <c r="AC20" s="1">
        <v>1</v>
      </c>
      <c r="AD20" s="1">
        <v>1</v>
      </c>
      <c r="AE20" s="1">
        <v>0</v>
      </c>
      <c r="AF20" s="1">
        <v>0</v>
      </c>
      <c r="AG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 t="s">
        <v>69</v>
      </c>
      <c r="AP20" s="1">
        <v>0</v>
      </c>
      <c r="AR20" s="1" t="s">
        <v>62</v>
      </c>
      <c r="AS20" s="1" t="s">
        <v>78</v>
      </c>
    </row>
    <row r="21" spans="1:45" ht="12.75">
      <c r="A21" s="1">
        <v>8</v>
      </c>
      <c r="B21" s="1">
        <v>1995</v>
      </c>
      <c r="C21" s="1">
        <v>1994</v>
      </c>
      <c r="D21" s="1" t="s">
        <v>80</v>
      </c>
      <c r="E21" s="1">
        <v>1</v>
      </c>
      <c r="F21" s="1" t="s">
        <v>81</v>
      </c>
      <c r="G21" s="1">
        <v>130200000</v>
      </c>
      <c r="H21" s="1">
        <v>43000000</v>
      </c>
      <c r="I21" s="53">
        <v>6.59000015258789</v>
      </c>
      <c r="J21" s="116">
        <v>20095.045010963702</v>
      </c>
      <c r="K21" s="116">
        <v>20509951.2192419</v>
      </c>
      <c r="L21" s="36">
        <v>0</v>
      </c>
      <c r="M21" s="1">
        <f t="shared" si="0"/>
        <v>3</v>
      </c>
      <c r="N21" s="37">
        <f t="shared" si="1"/>
        <v>1020.6471897948886</v>
      </c>
      <c r="O21" s="1">
        <v>0</v>
      </c>
      <c r="P21" s="37">
        <v>0</v>
      </c>
      <c r="Q21">
        <v>1</v>
      </c>
      <c r="R21" s="61">
        <v>0</v>
      </c>
      <c r="S21">
        <v>38.91</v>
      </c>
      <c r="T21" s="95">
        <v>0.08635578583765112</v>
      </c>
      <c r="U21" s="1">
        <v>50</v>
      </c>
      <c r="V21" s="1">
        <v>16.63</v>
      </c>
      <c r="W21" s="1">
        <v>1</v>
      </c>
      <c r="X21" s="1">
        <v>0</v>
      </c>
      <c r="Y21" s="1">
        <v>1</v>
      </c>
      <c r="Z21" s="1">
        <v>1</v>
      </c>
      <c r="AA21" s="1">
        <v>0</v>
      </c>
      <c r="AB21" s="1">
        <v>0</v>
      </c>
      <c r="AC21" s="1">
        <v>0</v>
      </c>
      <c r="AD21" s="1">
        <v>0</v>
      </c>
      <c r="AE21" s="1">
        <v>1</v>
      </c>
      <c r="AF21" s="1">
        <v>0</v>
      </c>
      <c r="AG21" s="1">
        <v>0</v>
      </c>
      <c r="AI21" s="1">
        <v>1</v>
      </c>
      <c r="AJ21" s="1">
        <v>0</v>
      </c>
      <c r="AK21" s="1">
        <v>0</v>
      </c>
      <c r="AL21" s="1">
        <v>0</v>
      </c>
      <c r="AM21" s="1">
        <v>0</v>
      </c>
      <c r="AN21" s="1">
        <v>1</v>
      </c>
      <c r="AO21" s="1">
        <v>982</v>
      </c>
      <c r="AP21" s="1">
        <v>1</v>
      </c>
      <c r="AQ21" s="1">
        <v>1</v>
      </c>
      <c r="AR21" s="1" t="s">
        <v>67</v>
      </c>
      <c r="AS21" s="1" t="s">
        <v>82</v>
      </c>
    </row>
    <row r="22" spans="1:45" ht="12.75">
      <c r="A22" s="1">
        <v>8</v>
      </c>
      <c r="B22" s="1">
        <v>1995</v>
      </c>
      <c r="C22" s="1">
        <v>1994</v>
      </c>
      <c r="D22" s="1" t="s">
        <v>80</v>
      </c>
      <c r="E22" s="1">
        <v>1</v>
      </c>
      <c r="F22" s="1" t="s">
        <v>81</v>
      </c>
      <c r="G22" s="1">
        <v>97800000</v>
      </c>
      <c r="H22" s="1">
        <v>21500000</v>
      </c>
      <c r="I22" s="53">
        <v>6.59000015258789</v>
      </c>
      <c r="J22" s="116">
        <v>20095.045010963702</v>
      </c>
      <c r="K22" s="116">
        <v>15406092.39049046</v>
      </c>
      <c r="L22" s="36">
        <v>0</v>
      </c>
      <c r="M22" s="1">
        <f t="shared" si="0"/>
        <v>3</v>
      </c>
      <c r="N22" s="37">
        <f t="shared" si="1"/>
        <v>766.6612531639025</v>
      </c>
      <c r="O22" s="1">
        <v>0</v>
      </c>
      <c r="P22" s="37">
        <v>0</v>
      </c>
      <c r="Q22">
        <v>1</v>
      </c>
      <c r="R22" s="61">
        <v>0</v>
      </c>
      <c r="S22">
        <v>38.91</v>
      </c>
      <c r="T22" s="95">
        <v>0.17271157167530224</v>
      </c>
      <c r="U22" s="1">
        <v>100</v>
      </c>
      <c r="V22" s="1">
        <v>16.63</v>
      </c>
      <c r="W22" s="1">
        <v>1</v>
      </c>
      <c r="X22" s="1">
        <v>0</v>
      </c>
      <c r="Y22" s="1">
        <v>1</v>
      </c>
      <c r="Z22" s="1">
        <v>1</v>
      </c>
      <c r="AA22" s="1">
        <v>0</v>
      </c>
      <c r="AB22" s="1">
        <v>0</v>
      </c>
      <c r="AC22" s="1">
        <v>0</v>
      </c>
      <c r="AD22" s="1">
        <v>0</v>
      </c>
      <c r="AE22" s="1">
        <v>1</v>
      </c>
      <c r="AF22" s="1">
        <v>0</v>
      </c>
      <c r="AG22" s="1">
        <v>0</v>
      </c>
      <c r="AI22" s="1">
        <v>1</v>
      </c>
      <c r="AJ22" s="1">
        <v>0</v>
      </c>
      <c r="AK22" s="1">
        <v>0</v>
      </c>
      <c r="AL22" s="1">
        <v>0</v>
      </c>
      <c r="AM22" s="1">
        <v>0</v>
      </c>
      <c r="AN22" s="1">
        <v>1</v>
      </c>
      <c r="AO22" s="1">
        <v>982</v>
      </c>
      <c r="AP22" s="1">
        <v>1</v>
      </c>
      <c r="AQ22" s="1">
        <v>1</v>
      </c>
      <c r="AR22" s="1" t="s">
        <v>67</v>
      </c>
      <c r="AS22" s="1" t="s">
        <v>82</v>
      </c>
    </row>
    <row r="23" spans="1:45" ht="12.75">
      <c r="A23" s="1">
        <v>8</v>
      </c>
      <c r="B23" s="1">
        <v>1995</v>
      </c>
      <c r="C23" s="1">
        <v>1994</v>
      </c>
      <c r="D23" s="1" t="s">
        <v>80</v>
      </c>
      <c r="E23" s="1">
        <v>1</v>
      </c>
      <c r="F23" s="1" t="s">
        <v>81</v>
      </c>
      <c r="G23" s="1">
        <v>30500000</v>
      </c>
      <c r="H23" s="1">
        <v>5600000</v>
      </c>
      <c r="I23" s="53">
        <v>6.59000015258789</v>
      </c>
      <c r="J23" s="116">
        <v>20095.045010963702</v>
      </c>
      <c r="K23" s="116">
        <v>4804558.465337004</v>
      </c>
      <c r="L23" s="36">
        <v>0</v>
      </c>
      <c r="M23" s="1">
        <f t="shared" si="0"/>
        <v>3</v>
      </c>
      <c r="N23" s="37">
        <f t="shared" si="1"/>
        <v>239.09169960632948</v>
      </c>
      <c r="O23" s="1">
        <v>0</v>
      </c>
      <c r="P23" s="37">
        <v>0</v>
      </c>
      <c r="Q23">
        <v>1</v>
      </c>
      <c r="R23" s="61">
        <v>0</v>
      </c>
      <c r="S23">
        <v>38.91</v>
      </c>
      <c r="T23" s="95">
        <v>0.8635578583765112</v>
      </c>
      <c r="U23" s="1">
        <v>500</v>
      </c>
      <c r="V23" s="1">
        <v>16.63</v>
      </c>
      <c r="W23" s="1">
        <v>1</v>
      </c>
      <c r="X23" s="1">
        <v>0</v>
      </c>
      <c r="Y23" s="1">
        <v>1</v>
      </c>
      <c r="Z23" s="1">
        <v>1</v>
      </c>
      <c r="AA23" s="1">
        <v>0</v>
      </c>
      <c r="AB23" s="1">
        <v>0</v>
      </c>
      <c r="AC23" s="1">
        <v>0</v>
      </c>
      <c r="AD23" s="1">
        <v>0</v>
      </c>
      <c r="AE23" s="1">
        <v>1</v>
      </c>
      <c r="AF23" s="1">
        <v>0</v>
      </c>
      <c r="AG23" s="1">
        <v>0</v>
      </c>
      <c r="AI23" s="1">
        <v>1</v>
      </c>
      <c r="AJ23" s="1">
        <v>0</v>
      </c>
      <c r="AK23" s="1">
        <v>0</v>
      </c>
      <c r="AL23" s="1">
        <v>0</v>
      </c>
      <c r="AM23" s="1">
        <v>0</v>
      </c>
      <c r="AN23" s="1">
        <v>1</v>
      </c>
      <c r="AO23" s="1">
        <v>982</v>
      </c>
      <c r="AP23" s="1">
        <v>1</v>
      </c>
      <c r="AQ23" s="1">
        <v>1</v>
      </c>
      <c r="AR23" s="1" t="s">
        <v>67</v>
      </c>
      <c r="AS23" s="1" t="s">
        <v>82</v>
      </c>
    </row>
    <row r="24" spans="1:45" ht="12.75">
      <c r="A24" s="1">
        <v>8</v>
      </c>
      <c r="B24" s="1">
        <v>1995</v>
      </c>
      <c r="C24" s="1">
        <v>1994</v>
      </c>
      <c r="D24" s="1" t="s">
        <v>80</v>
      </c>
      <c r="E24" s="1">
        <v>1</v>
      </c>
      <c r="F24" s="1" t="s">
        <v>81</v>
      </c>
      <c r="G24" s="1">
        <v>17600000</v>
      </c>
      <c r="H24" s="1">
        <v>6500000</v>
      </c>
      <c r="I24" s="53">
        <v>6.59000015258789</v>
      </c>
      <c r="J24" s="116">
        <v>20095.045010963702</v>
      </c>
      <c r="K24" s="116">
        <v>2772466.524260042</v>
      </c>
      <c r="L24" s="36">
        <v>0</v>
      </c>
      <c r="M24" s="1">
        <f t="shared" si="0"/>
        <v>3</v>
      </c>
      <c r="N24" s="37">
        <f t="shared" si="1"/>
        <v>137.9676692810295</v>
      </c>
      <c r="O24" s="1">
        <v>0</v>
      </c>
      <c r="P24" s="37">
        <v>0</v>
      </c>
      <c r="Q24">
        <v>1</v>
      </c>
      <c r="R24" s="61">
        <v>0</v>
      </c>
      <c r="S24">
        <v>38.91</v>
      </c>
      <c r="T24" s="95">
        <v>1.7271157167530224</v>
      </c>
      <c r="U24" s="1">
        <v>1000</v>
      </c>
      <c r="V24" s="1">
        <v>16.63</v>
      </c>
      <c r="W24" s="1">
        <v>1</v>
      </c>
      <c r="X24" s="1">
        <v>0</v>
      </c>
      <c r="Y24" s="1">
        <v>1</v>
      </c>
      <c r="Z24" s="1">
        <v>1</v>
      </c>
      <c r="AA24" s="1">
        <v>0</v>
      </c>
      <c r="AB24" s="1">
        <v>0</v>
      </c>
      <c r="AC24" s="1">
        <v>0</v>
      </c>
      <c r="AD24" s="1">
        <v>0</v>
      </c>
      <c r="AE24" s="1">
        <v>1</v>
      </c>
      <c r="AF24" s="1">
        <v>0</v>
      </c>
      <c r="AG24" s="1">
        <v>0</v>
      </c>
      <c r="AI24" s="1">
        <v>1</v>
      </c>
      <c r="AJ24" s="1">
        <v>0</v>
      </c>
      <c r="AK24" s="1">
        <v>0</v>
      </c>
      <c r="AL24" s="1">
        <v>0</v>
      </c>
      <c r="AM24" s="1">
        <v>0</v>
      </c>
      <c r="AN24" s="1">
        <v>1</v>
      </c>
      <c r="AO24" s="1">
        <v>982</v>
      </c>
      <c r="AP24" s="1">
        <v>1</v>
      </c>
      <c r="AQ24" s="1">
        <v>1</v>
      </c>
      <c r="AR24" s="1" t="s">
        <v>67</v>
      </c>
      <c r="AS24" s="1" t="s">
        <v>82</v>
      </c>
    </row>
    <row r="25" spans="1:45" ht="12.75">
      <c r="A25" s="1">
        <v>8</v>
      </c>
      <c r="B25" s="1">
        <v>1995</v>
      </c>
      <c r="C25" s="1">
        <v>1994</v>
      </c>
      <c r="D25" s="1" t="s">
        <v>80</v>
      </c>
      <c r="E25" s="1">
        <v>1</v>
      </c>
      <c r="F25" s="1" t="s">
        <v>81</v>
      </c>
      <c r="G25" s="1">
        <v>10700000</v>
      </c>
      <c r="H25" s="1">
        <v>3200000</v>
      </c>
      <c r="I25" s="53">
        <v>6.59000015258789</v>
      </c>
      <c r="J25" s="116">
        <v>20095.045010963702</v>
      </c>
      <c r="K25" s="116">
        <v>1685533.625544457</v>
      </c>
      <c r="L25" s="36">
        <v>0</v>
      </c>
      <c r="M25" s="1">
        <f t="shared" si="0"/>
        <v>3</v>
      </c>
      <c r="N25" s="37">
        <f t="shared" si="1"/>
        <v>83.87807166517133</v>
      </c>
      <c r="O25" s="1">
        <v>0</v>
      </c>
      <c r="P25" s="37">
        <v>0</v>
      </c>
      <c r="Q25">
        <v>1</v>
      </c>
      <c r="R25" s="61">
        <v>0</v>
      </c>
      <c r="S25">
        <v>38.91</v>
      </c>
      <c r="T25" s="95">
        <v>3.454231433506045</v>
      </c>
      <c r="U25" s="1">
        <v>2000</v>
      </c>
      <c r="V25" s="1">
        <v>16.63</v>
      </c>
      <c r="W25" s="1">
        <v>1</v>
      </c>
      <c r="X25" s="1">
        <v>0</v>
      </c>
      <c r="Y25" s="1">
        <v>1</v>
      </c>
      <c r="Z25" s="1">
        <v>1</v>
      </c>
      <c r="AA25" s="1">
        <v>0</v>
      </c>
      <c r="AB25" s="1">
        <v>0</v>
      </c>
      <c r="AC25" s="1">
        <v>0</v>
      </c>
      <c r="AD25" s="1">
        <v>0</v>
      </c>
      <c r="AE25" s="1">
        <v>1</v>
      </c>
      <c r="AF25" s="1">
        <v>0</v>
      </c>
      <c r="AG25" s="1">
        <v>0</v>
      </c>
      <c r="AI25" s="1">
        <v>1</v>
      </c>
      <c r="AJ25" s="1">
        <v>0</v>
      </c>
      <c r="AK25" s="1">
        <v>0</v>
      </c>
      <c r="AL25" s="1">
        <v>0</v>
      </c>
      <c r="AM25" s="1">
        <v>0</v>
      </c>
      <c r="AN25" s="1">
        <v>1</v>
      </c>
      <c r="AO25" s="1">
        <v>982</v>
      </c>
      <c r="AP25" s="1">
        <v>1</v>
      </c>
      <c r="AQ25" s="1">
        <v>1</v>
      </c>
      <c r="AR25" s="1" t="s">
        <v>67</v>
      </c>
      <c r="AS25" s="1" t="s">
        <v>82</v>
      </c>
    </row>
    <row r="26" spans="1:45" ht="12.75">
      <c r="A26" s="1">
        <v>8</v>
      </c>
      <c r="B26" s="1">
        <v>1995</v>
      </c>
      <c r="C26" s="1">
        <v>1994</v>
      </c>
      <c r="D26" s="1" t="s">
        <v>80</v>
      </c>
      <c r="E26" s="1">
        <v>1</v>
      </c>
      <c r="F26" s="1" t="s">
        <v>81</v>
      </c>
      <c r="G26" s="1">
        <v>5600000</v>
      </c>
      <c r="H26" s="1">
        <v>1700000</v>
      </c>
      <c r="I26" s="53">
        <v>6.59000015258789</v>
      </c>
      <c r="J26" s="116">
        <v>20095.045010963702</v>
      </c>
      <c r="K26" s="116">
        <v>882148.4395372861</v>
      </c>
      <c r="L26" s="36">
        <v>0</v>
      </c>
      <c r="M26" s="1">
        <f t="shared" si="0"/>
        <v>3</v>
      </c>
      <c r="N26" s="37">
        <f t="shared" si="1"/>
        <v>43.89880386214575</v>
      </c>
      <c r="O26" s="1">
        <v>0</v>
      </c>
      <c r="P26" s="37">
        <v>0</v>
      </c>
      <c r="Q26">
        <v>1</v>
      </c>
      <c r="R26" s="61">
        <v>0</v>
      </c>
      <c r="S26">
        <v>38.91</v>
      </c>
      <c r="T26" s="95">
        <v>8.635578583765112</v>
      </c>
      <c r="U26" s="1">
        <v>5000</v>
      </c>
      <c r="V26" s="1">
        <v>16.63</v>
      </c>
      <c r="W26" s="1">
        <v>1</v>
      </c>
      <c r="X26" s="1">
        <v>0</v>
      </c>
      <c r="Y26" s="1">
        <v>1</v>
      </c>
      <c r="Z26" s="1">
        <v>1</v>
      </c>
      <c r="AA26" s="1">
        <v>0</v>
      </c>
      <c r="AB26" s="1">
        <v>0</v>
      </c>
      <c r="AC26" s="1">
        <v>0</v>
      </c>
      <c r="AD26" s="1">
        <v>0</v>
      </c>
      <c r="AE26" s="1">
        <v>1</v>
      </c>
      <c r="AF26" s="1">
        <v>0</v>
      </c>
      <c r="AG26" s="1">
        <v>0</v>
      </c>
      <c r="AI26" s="1">
        <v>1</v>
      </c>
      <c r="AJ26" s="1">
        <v>0</v>
      </c>
      <c r="AK26" s="1">
        <v>0</v>
      </c>
      <c r="AL26" s="1">
        <v>0</v>
      </c>
      <c r="AM26" s="1">
        <v>0</v>
      </c>
      <c r="AN26" s="1">
        <v>1</v>
      </c>
      <c r="AO26" s="1">
        <v>982</v>
      </c>
      <c r="AP26" s="1">
        <v>1</v>
      </c>
      <c r="AQ26" s="1">
        <v>1</v>
      </c>
      <c r="AR26" s="1" t="s">
        <v>67</v>
      </c>
      <c r="AS26" s="1" t="s">
        <v>82</v>
      </c>
    </row>
    <row r="27" spans="1:45" ht="12.75">
      <c r="A27" s="2">
        <v>9</v>
      </c>
      <c r="B27" s="2">
        <v>1995</v>
      </c>
      <c r="C27" s="1">
        <v>1987</v>
      </c>
      <c r="D27" s="1" t="s">
        <v>77</v>
      </c>
      <c r="E27" s="1">
        <v>0</v>
      </c>
      <c r="F27" s="1" t="s">
        <v>58</v>
      </c>
      <c r="G27" s="1">
        <v>3100000</v>
      </c>
      <c r="I27" s="31">
        <v>1</v>
      </c>
      <c r="J27" s="116">
        <v>24452.431771374137</v>
      </c>
      <c r="K27" s="116">
        <v>4056032.6349067627</v>
      </c>
      <c r="L27" s="36">
        <v>0</v>
      </c>
      <c r="M27" s="1">
        <f t="shared" si="0"/>
        <v>10</v>
      </c>
      <c r="N27" s="37">
        <f t="shared" si="1"/>
        <v>165.87440761843004</v>
      </c>
      <c r="O27" s="1">
        <v>0</v>
      </c>
      <c r="P27" s="37">
        <v>0</v>
      </c>
      <c r="Q27">
        <v>0</v>
      </c>
      <c r="R27" s="61">
        <v>0</v>
      </c>
      <c r="V27" s="1">
        <v>19.06</v>
      </c>
      <c r="W27" s="1">
        <v>0</v>
      </c>
      <c r="X27" s="1">
        <v>0</v>
      </c>
      <c r="Y27" s="1">
        <v>0</v>
      </c>
      <c r="Z27" s="1">
        <v>1</v>
      </c>
      <c r="AA27" s="1">
        <v>0</v>
      </c>
      <c r="AB27" s="1">
        <v>0</v>
      </c>
      <c r="AC27" s="1">
        <v>1</v>
      </c>
      <c r="AD27" s="1">
        <v>1</v>
      </c>
      <c r="AE27" s="1">
        <v>0</v>
      </c>
      <c r="AF27" s="1">
        <v>0</v>
      </c>
      <c r="AG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1775</v>
      </c>
      <c r="AP27" s="1">
        <v>0</v>
      </c>
      <c r="AQ27" s="1">
        <v>0</v>
      </c>
      <c r="AR27" s="1" t="s">
        <v>59</v>
      </c>
      <c r="AS27" s="1" t="s">
        <v>84</v>
      </c>
    </row>
    <row r="28" spans="1:45" ht="12.75">
      <c r="A28" s="1">
        <v>10</v>
      </c>
      <c r="B28" s="38">
        <v>1975</v>
      </c>
      <c r="C28" s="38">
        <v>1988</v>
      </c>
      <c r="D28" s="1" t="s">
        <v>65</v>
      </c>
      <c r="E28" s="1">
        <v>1</v>
      </c>
      <c r="F28" s="1" t="s">
        <v>216</v>
      </c>
      <c r="G28" s="1">
        <v>1343000</v>
      </c>
      <c r="I28" s="53">
        <v>1</v>
      </c>
      <c r="J28" s="116">
        <v>25144.66214254749</v>
      </c>
      <c r="K28" s="116">
        <v>1692333.224019663</v>
      </c>
      <c r="L28" s="36">
        <v>0</v>
      </c>
      <c r="M28" s="1">
        <f t="shared" si="0"/>
        <v>9</v>
      </c>
      <c r="N28" s="37">
        <f t="shared" si="1"/>
        <v>67.30387604437333</v>
      </c>
      <c r="O28" s="1">
        <v>0</v>
      </c>
      <c r="P28" s="37">
        <v>0</v>
      </c>
      <c r="Q28">
        <v>0</v>
      </c>
      <c r="R28" s="61">
        <v>0</v>
      </c>
      <c r="S28" t="s">
        <v>69</v>
      </c>
      <c r="V28" s="1">
        <v>11.64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1</v>
      </c>
      <c r="AC28" s="1">
        <v>1</v>
      </c>
      <c r="AD28" s="1">
        <v>0</v>
      </c>
      <c r="AE28" s="1">
        <v>0</v>
      </c>
      <c r="AF28" s="1">
        <v>1</v>
      </c>
      <c r="AG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33" t="s">
        <v>69</v>
      </c>
      <c r="AP28" s="1">
        <v>0</v>
      </c>
      <c r="AQ28" s="1" t="s">
        <v>86</v>
      </c>
      <c r="AR28" s="1" t="s">
        <v>62</v>
      </c>
      <c r="AS28" s="1" t="s">
        <v>87</v>
      </c>
    </row>
    <row r="29" spans="1:45" ht="12.75">
      <c r="A29" s="1">
        <v>11</v>
      </c>
      <c r="B29" s="1">
        <v>1994</v>
      </c>
      <c r="C29" s="1">
        <v>1994</v>
      </c>
      <c r="D29" s="1" t="s">
        <v>89</v>
      </c>
      <c r="E29" s="1">
        <v>0</v>
      </c>
      <c r="F29" s="4" t="s">
        <v>90</v>
      </c>
      <c r="G29" s="1">
        <v>890041</v>
      </c>
      <c r="I29" s="53">
        <v>1.46000003814697</v>
      </c>
      <c r="J29" s="116">
        <v>17207.86009438587</v>
      </c>
      <c r="K29" s="116">
        <v>637368.2867778837</v>
      </c>
      <c r="L29" s="36">
        <v>0</v>
      </c>
      <c r="M29" s="1">
        <f t="shared" si="0"/>
        <v>3</v>
      </c>
      <c r="N29" s="37">
        <f t="shared" si="1"/>
        <v>37.03936940920548</v>
      </c>
      <c r="O29" s="1">
        <v>0</v>
      </c>
      <c r="P29" s="37">
        <v>0</v>
      </c>
      <c r="Q29">
        <v>0</v>
      </c>
      <c r="R29" s="61">
        <v>0</v>
      </c>
      <c r="T29" s="99"/>
      <c r="U29" s="1">
        <v>5.5</v>
      </c>
      <c r="V29" s="1">
        <v>16.45</v>
      </c>
      <c r="W29" s="1">
        <v>0</v>
      </c>
      <c r="X29" s="1">
        <v>1</v>
      </c>
      <c r="Y29" s="1">
        <v>1</v>
      </c>
      <c r="Z29" s="1">
        <v>0</v>
      </c>
      <c r="AA29" s="1">
        <v>0</v>
      </c>
      <c r="AB29" s="1">
        <v>1</v>
      </c>
      <c r="AC29" s="1">
        <v>1</v>
      </c>
      <c r="AD29" s="1">
        <v>0</v>
      </c>
      <c r="AE29" s="1">
        <v>0</v>
      </c>
      <c r="AF29" s="1">
        <v>1</v>
      </c>
      <c r="AG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P29" s="1">
        <v>0</v>
      </c>
      <c r="AQ29" s="1">
        <v>0</v>
      </c>
      <c r="AR29" s="1" t="s">
        <v>62</v>
      </c>
      <c r="AS29" s="1" t="s">
        <v>91</v>
      </c>
    </row>
    <row r="30" spans="1:45" ht="12.75">
      <c r="A30" s="1">
        <v>11</v>
      </c>
      <c r="B30" s="1">
        <v>1994</v>
      </c>
      <c r="C30" s="1">
        <v>1994</v>
      </c>
      <c r="D30" s="1" t="s">
        <v>89</v>
      </c>
      <c r="E30" s="1">
        <v>0</v>
      </c>
      <c r="F30" s="4" t="s">
        <v>90</v>
      </c>
      <c r="G30" s="1">
        <v>1014850</v>
      </c>
      <c r="I30" s="53">
        <v>1.46000003814697</v>
      </c>
      <c r="J30" s="116">
        <v>17207.86009438587</v>
      </c>
      <c r="K30" s="116">
        <v>726745.4036797576</v>
      </c>
      <c r="L30" s="36">
        <v>0</v>
      </c>
      <c r="M30" s="1">
        <f t="shared" si="0"/>
        <v>3</v>
      </c>
      <c r="N30" s="37">
        <f t="shared" si="1"/>
        <v>42.23333986291887</v>
      </c>
      <c r="O30" s="1">
        <v>0</v>
      </c>
      <c r="P30" s="37">
        <v>0</v>
      </c>
      <c r="Q30">
        <v>0</v>
      </c>
      <c r="R30" s="61">
        <v>0</v>
      </c>
      <c r="U30" s="1">
        <v>6.3</v>
      </c>
      <c r="V30" s="1">
        <v>16.45</v>
      </c>
      <c r="W30" s="1">
        <v>0</v>
      </c>
      <c r="X30" s="1">
        <v>1</v>
      </c>
      <c r="Y30" s="1">
        <v>1</v>
      </c>
      <c r="Z30" s="1">
        <v>0</v>
      </c>
      <c r="AA30" s="1">
        <v>0</v>
      </c>
      <c r="AB30" s="1">
        <v>1</v>
      </c>
      <c r="AC30" s="1">
        <v>1</v>
      </c>
      <c r="AD30" s="1">
        <v>0</v>
      </c>
      <c r="AE30" s="1">
        <v>0</v>
      </c>
      <c r="AF30" s="1">
        <v>1</v>
      </c>
      <c r="AG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P30" s="1">
        <v>0</v>
      </c>
      <c r="AQ30" s="1">
        <v>0</v>
      </c>
      <c r="AR30" s="1" t="s">
        <v>62</v>
      </c>
      <c r="AS30" s="1" t="s">
        <v>91</v>
      </c>
    </row>
    <row r="31" spans="1:45" ht="12.75">
      <c r="A31" s="1">
        <v>12</v>
      </c>
      <c r="B31" s="1">
        <v>1996</v>
      </c>
      <c r="C31" s="1">
        <v>1995</v>
      </c>
      <c r="D31" s="1" t="s">
        <v>93</v>
      </c>
      <c r="E31" s="1">
        <v>1</v>
      </c>
      <c r="F31" s="1" t="s">
        <v>94</v>
      </c>
      <c r="G31" s="1">
        <v>59000000</v>
      </c>
      <c r="I31" s="53">
        <v>9.5600004196167</v>
      </c>
      <c r="J31" s="116">
        <v>18654.079597199285</v>
      </c>
      <c r="K31" s="116">
        <v>6311773.691437333</v>
      </c>
      <c r="L31" s="36">
        <v>0</v>
      </c>
      <c r="M31" s="1">
        <f t="shared" si="0"/>
        <v>2</v>
      </c>
      <c r="N31" s="37">
        <f t="shared" si="1"/>
        <v>338.35889133790226</v>
      </c>
      <c r="O31" s="1">
        <v>0</v>
      </c>
      <c r="P31" s="37">
        <v>0</v>
      </c>
      <c r="Q31">
        <v>1</v>
      </c>
      <c r="R31" s="61">
        <v>0</v>
      </c>
      <c r="S31">
        <v>3.42</v>
      </c>
      <c r="T31" s="39">
        <v>1.71</v>
      </c>
      <c r="U31" s="1">
        <v>300</v>
      </c>
      <c r="V31" s="1">
        <v>6.49</v>
      </c>
      <c r="W31" s="1">
        <v>1</v>
      </c>
      <c r="X31" s="1">
        <v>0</v>
      </c>
      <c r="Y31" s="1">
        <v>0</v>
      </c>
      <c r="Z31" s="1">
        <v>1</v>
      </c>
      <c r="AA31" s="1">
        <v>0</v>
      </c>
      <c r="AB31" s="1">
        <v>0</v>
      </c>
      <c r="AC31" s="1">
        <v>1</v>
      </c>
      <c r="AD31" s="1">
        <v>1</v>
      </c>
      <c r="AE31" s="1">
        <v>0</v>
      </c>
      <c r="AF31" s="1">
        <v>0</v>
      </c>
      <c r="AG31" s="1">
        <v>0</v>
      </c>
      <c r="AI31" s="1">
        <v>0</v>
      </c>
      <c r="AJ31" s="1">
        <v>0</v>
      </c>
      <c r="AK31" s="1">
        <v>0</v>
      </c>
      <c r="AL31" s="1">
        <v>1</v>
      </c>
      <c r="AM31" s="1">
        <v>0</v>
      </c>
      <c r="AN31" s="1">
        <v>1</v>
      </c>
      <c r="AO31" s="1">
        <v>499</v>
      </c>
      <c r="AP31" s="1">
        <v>0</v>
      </c>
      <c r="AR31" s="1" t="s">
        <v>67</v>
      </c>
      <c r="AS31" s="1" t="s">
        <v>95</v>
      </c>
    </row>
    <row r="32" spans="1:45" ht="12.75">
      <c r="A32" s="1">
        <v>12</v>
      </c>
      <c r="B32" s="1">
        <v>1996</v>
      </c>
      <c r="C32" s="1">
        <v>1995</v>
      </c>
      <c r="D32" s="1" t="s">
        <v>93</v>
      </c>
      <c r="E32" s="1">
        <v>1</v>
      </c>
      <c r="F32" s="1" t="s">
        <v>94</v>
      </c>
      <c r="G32" s="1">
        <v>49000000</v>
      </c>
      <c r="H32" s="1" t="s">
        <v>69</v>
      </c>
      <c r="I32" s="53">
        <v>9.5600004196167</v>
      </c>
      <c r="J32" s="116">
        <v>18654.079597199285</v>
      </c>
      <c r="K32" s="116">
        <v>5241981.54034626</v>
      </c>
      <c r="L32" s="36">
        <v>0</v>
      </c>
      <c r="M32" s="1">
        <f t="shared" si="0"/>
        <v>2</v>
      </c>
      <c r="N32" s="37">
        <f>K32/J32</f>
        <v>281.00992670435954</v>
      </c>
      <c r="O32" s="1">
        <v>0</v>
      </c>
      <c r="P32" s="37">
        <v>0</v>
      </c>
      <c r="Q32">
        <v>1</v>
      </c>
      <c r="R32" s="61">
        <v>0</v>
      </c>
      <c r="S32">
        <v>3.42</v>
      </c>
      <c r="T32" s="39">
        <v>1.71</v>
      </c>
      <c r="U32" s="1">
        <v>300</v>
      </c>
      <c r="V32" s="1">
        <v>6.49</v>
      </c>
      <c r="W32" s="1">
        <v>1</v>
      </c>
      <c r="X32" s="1">
        <v>0</v>
      </c>
      <c r="Y32" s="1">
        <v>0</v>
      </c>
      <c r="Z32" s="1">
        <v>1</v>
      </c>
      <c r="AA32" s="1">
        <v>0</v>
      </c>
      <c r="AB32" s="1">
        <v>0</v>
      </c>
      <c r="AC32" s="1">
        <v>0</v>
      </c>
      <c r="AD32" s="1">
        <v>0</v>
      </c>
      <c r="AE32" s="1">
        <v>1</v>
      </c>
      <c r="AF32" s="1">
        <v>0</v>
      </c>
      <c r="AG32" s="1">
        <v>0</v>
      </c>
      <c r="AI32" s="1">
        <v>1</v>
      </c>
      <c r="AJ32" s="1">
        <v>0</v>
      </c>
      <c r="AK32" s="1">
        <v>0</v>
      </c>
      <c r="AL32" s="1">
        <v>0</v>
      </c>
      <c r="AM32" s="1">
        <v>0</v>
      </c>
      <c r="AN32" s="1">
        <v>1</v>
      </c>
      <c r="AO32" s="1">
        <v>233</v>
      </c>
      <c r="AP32" s="1">
        <v>0</v>
      </c>
      <c r="AR32" s="1" t="s">
        <v>67</v>
      </c>
      <c r="AS32" s="1" t="s">
        <v>96</v>
      </c>
    </row>
    <row r="33" spans="1:45" ht="12.75">
      <c r="A33" s="2">
        <v>13</v>
      </c>
      <c r="B33" s="43">
        <v>1983</v>
      </c>
      <c r="C33" s="38">
        <v>1988</v>
      </c>
      <c r="D33" s="1" t="s">
        <v>77</v>
      </c>
      <c r="E33" s="1">
        <v>0</v>
      </c>
      <c r="F33" s="1" t="s">
        <v>58</v>
      </c>
      <c r="G33" s="1">
        <v>1510000</v>
      </c>
      <c r="H33" s="1" t="s">
        <v>69</v>
      </c>
      <c r="I33" s="31">
        <v>1</v>
      </c>
      <c r="J33" s="116">
        <v>25144.66214254749</v>
      </c>
      <c r="K33" s="116">
        <v>1902772.2771926217</v>
      </c>
      <c r="L33" s="36">
        <v>0</v>
      </c>
      <c r="M33" s="1">
        <f t="shared" si="0"/>
        <v>9</v>
      </c>
      <c r="N33" s="37">
        <f t="shared" si="1"/>
        <v>75.67301029560961</v>
      </c>
      <c r="O33" s="1">
        <v>0</v>
      </c>
      <c r="P33" s="37">
        <v>0</v>
      </c>
      <c r="Q33">
        <v>0</v>
      </c>
      <c r="R33" s="61">
        <v>0</v>
      </c>
      <c r="U33" s="1">
        <v>9330</v>
      </c>
      <c r="V33" s="1">
        <v>18.18</v>
      </c>
      <c r="W33" s="1">
        <v>0</v>
      </c>
      <c r="X33" s="1">
        <v>0</v>
      </c>
      <c r="Y33" s="1">
        <v>0</v>
      </c>
      <c r="Z33" s="1">
        <v>1</v>
      </c>
      <c r="AA33" s="1">
        <v>0</v>
      </c>
      <c r="AB33" s="1">
        <v>0</v>
      </c>
      <c r="AC33" s="1">
        <v>1</v>
      </c>
      <c r="AD33" s="1">
        <v>0</v>
      </c>
      <c r="AE33" s="1">
        <v>0</v>
      </c>
      <c r="AF33" s="1">
        <v>1</v>
      </c>
      <c r="AG33" s="1">
        <v>0</v>
      </c>
      <c r="AI33" s="1">
        <v>0</v>
      </c>
      <c r="AJ33" s="1">
        <v>0</v>
      </c>
      <c r="AK33" s="1">
        <v>0</v>
      </c>
      <c r="AL33" s="1">
        <v>0</v>
      </c>
      <c r="AN33" s="1">
        <v>0</v>
      </c>
      <c r="AO33" s="33" t="s">
        <v>69</v>
      </c>
      <c r="AP33" s="1">
        <v>0</v>
      </c>
      <c r="AR33" s="1" t="s">
        <v>70</v>
      </c>
      <c r="AS33" s="1" t="s">
        <v>97</v>
      </c>
    </row>
    <row r="34" spans="1:49" ht="12.75">
      <c r="A34" s="1">
        <v>14</v>
      </c>
      <c r="B34" s="1">
        <v>1983</v>
      </c>
      <c r="C34" s="1">
        <v>1982</v>
      </c>
      <c r="D34" s="1" t="s">
        <v>65</v>
      </c>
      <c r="E34" s="1">
        <v>1</v>
      </c>
      <c r="F34" s="4" t="s">
        <v>85</v>
      </c>
      <c r="G34" s="1">
        <v>3420000</v>
      </c>
      <c r="H34" s="1">
        <v>1240000</v>
      </c>
      <c r="I34" s="53">
        <v>0.649999976158142</v>
      </c>
      <c r="J34" s="116">
        <v>14661.309636906763</v>
      </c>
      <c r="K34" s="116">
        <v>10149040.676649349</v>
      </c>
      <c r="L34" s="36">
        <v>0</v>
      </c>
      <c r="M34" s="1">
        <f t="shared" si="0"/>
        <v>15</v>
      </c>
      <c r="N34" s="37">
        <f t="shared" si="1"/>
        <v>692.2328856012476</v>
      </c>
      <c r="O34" s="1">
        <v>0</v>
      </c>
      <c r="P34" s="37">
        <v>1</v>
      </c>
      <c r="Q34">
        <v>0</v>
      </c>
      <c r="R34" s="61">
        <v>0</v>
      </c>
      <c r="S34">
        <v>8</v>
      </c>
      <c r="T34" s="39">
        <v>4</v>
      </c>
      <c r="U34" s="1" t="s">
        <v>69</v>
      </c>
      <c r="V34" s="1">
        <v>10.83</v>
      </c>
      <c r="W34" s="1">
        <v>1</v>
      </c>
      <c r="X34" s="1">
        <v>0</v>
      </c>
      <c r="Y34" s="1">
        <v>1</v>
      </c>
      <c r="Z34" s="1">
        <v>1</v>
      </c>
      <c r="AA34" s="1">
        <v>0</v>
      </c>
      <c r="AB34" s="1">
        <v>0</v>
      </c>
      <c r="AC34" s="1">
        <v>1</v>
      </c>
      <c r="AD34" s="1">
        <v>1</v>
      </c>
      <c r="AE34" s="1">
        <v>0</v>
      </c>
      <c r="AF34" s="1">
        <v>0</v>
      </c>
      <c r="AG34" s="1">
        <v>0</v>
      </c>
      <c r="AH34" s="1">
        <v>2030000</v>
      </c>
      <c r="AI34" s="1">
        <v>0</v>
      </c>
      <c r="AJ34" s="1">
        <v>0</v>
      </c>
      <c r="AK34" s="1">
        <v>1</v>
      </c>
      <c r="AL34" s="1">
        <v>0</v>
      </c>
      <c r="AM34" s="1">
        <v>0</v>
      </c>
      <c r="AN34" s="1">
        <v>1</v>
      </c>
      <c r="AO34" s="1">
        <v>988</v>
      </c>
      <c r="AP34" s="1">
        <v>1</v>
      </c>
      <c r="AQ34" s="1">
        <v>1</v>
      </c>
      <c r="AR34" s="1" t="s">
        <v>67</v>
      </c>
      <c r="AS34" s="1" t="s">
        <v>99</v>
      </c>
      <c r="AU34" s="1">
        <v>1.6847290640394088</v>
      </c>
      <c r="AV34" s="33">
        <v>0.34102200384394654</v>
      </c>
      <c r="AW34" s="1">
        <v>1</v>
      </c>
    </row>
    <row r="35" spans="1:49" ht="12.75">
      <c r="A35" s="1">
        <v>14</v>
      </c>
      <c r="B35" s="1">
        <v>1983</v>
      </c>
      <c r="C35" s="1">
        <v>1982</v>
      </c>
      <c r="D35" s="1" t="s">
        <v>65</v>
      </c>
      <c r="E35" s="1">
        <v>1</v>
      </c>
      <c r="F35" s="4" t="s">
        <v>85</v>
      </c>
      <c r="G35" s="1">
        <v>2220000</v>
      </c>
      <c r="H35" s="1">
        <v>720000</v>
      </c>
      <c r="I35" s="53">
        <v>0.649999976158142</v>
      </c>
      <c r="J35" s="116">
        <v>14661.309636906763</v>
      </c>
      <c r="K35" s="116">
        <v>6587973.772561858</v>
      </c>
      <c r="L35" s="36">
        <v>0</v>
      </c>
      <c r="M35" s="1">
        <f t="shared" si="0"/>
        <v>15</v>
      </c>
      <c r="N35" s="37">
        <f t="shared" si="1"/>
        <v>449.34415381133624</v>
      </c>
      <c r="O35" s="1">
        <v>0</v>
      </c>
      <c r="P35" s="37">
        <v>1</v>
      </c>
      <c r="Q35">
        <v>0</v>
      </c>
      <c r="R35" s="61">
        <v>0</v>
      </c>
      <c r="S35">
        <v>8</v>
      </c>
      <c r="T35" s="39">
        <v>1</v>
      </c>
      <c r="V35" s="1">
        <v>10.83</v>
      </c>
      <c r="W35" s="1">
        <v>1</v>
      </c>
      <c r="X35" s="1">
        <v>0</v>
      </c>
      <c r="Y35" s="1">
        <v>1</v>
      </c>
      <c r="Z35" s="1">
        <v>1</v>
      </c>
      <c r="AA35" s="1">
        <v>0</v>
      </c>
      <c r="AB35" s="1">
        <v>0</v>
      </c>
      <c r="AC35" s="1">
        <v>1</v>
      </c>
      <c r="AD35" s="1">
        <v>1</v>
      </c>
      <c r="AE35" s="1">
        <v>0</v>
      </c>
      <c r="AF35" s="1">
        <v>0</v>
      </c>
      <c r="AG35" s="1">
        <v>0</v>
      </c>
      <c r="AH35" s="1">
        <v>1040000</v>
      </c>
      <c r="AI35" s="1">
        <v>0</v>
      </c>
      <c r="AJ35" s="1">
        <v>0</v>
      </c>
      <c r="AK35" s="1">
        <v>1</v>
      </c>
      <c r="AL35" s="1">
        <v>0</v>
      </c>
      <c r="AM35" s="1">
        <v>0</v>
      </c>
      <c r="AN35" s="1">
        <v>1</v>
      </c>
      <c r="AO35" s="1">
        <v>1005</v>
      </c>
      <c r="AP35" s="1">
        <v>1</v>
      </c>
      <c r="AQ35" s="1">
        <v>1</v>
      </c>
      <c r="AR35" s="1" t="s">
        <v>67</v>
      </c>
      <c r="AS35" s="1" t="s">
        <v>99</v>
      </c>
      <c r="AU35" s="1">
        <v>2.1346153846153846</v>
      </c>
      <c r="AV35" s="33">
        <v>0.2789067634233174</v>
      </c>
      <c r="AW35" s="1">
        <v>1</v>
      </c>
    </row>
    <row r="36" spans="1:49" ht="12.75">
      <c r="A36" s="1">
        <v>14</v>
      </c>
      <c r="B36" s="1">
        <v>1983</v>
      </c>
      <c r="C36" s="1">
        <v>1982</v>
      </c>
      <c r="D36" s="1" t="s">
        <v>65</v>
      </c>
      <c r="E36" s="1">
        <v>1</v>
      </c>
      <c r="F36" s="4" t="s">
        <v>85</v>
      </c>
      <c r="G36" s="1">
        <v>1430000</v>
      </c>
      <c r="H36" s="1">
        <v>500000</v>
      </c>
      <c r="I36" s="53">
        <v>0.649999976158142</v>
      </c>
      <c r="J36" s="116">
        <v>14661.309636906763</v>
      </c>
      <c r="K36" s="116">
        <v>4243604.727370927</v>
      </c>
      <c r="L36" s="36">
        <v>0</v>
      </c>
      <c r="M36" s="1">
        <f t="shared" si="0"/>
        <v>15</v>
      </c>
      <c r="N36" s="37">
        <f t="shared" si="1"/>
        <v>289.4424053829779</v>
      </c>
      <c r="O36" s="1">
        <v>0</v>
      </c>
      <c r="P36" s="37">
        <v>1</v>
      </c>
      <c r="Q36">
        <v>0</v>
      </c>
      <c r="R36" s="61">
        <v>0</v>
      </c>
      <c r="S36">
        <v>10</v>
      </c>
      <c r="T36" s="39">
        <v>5</v>
      </c>
      <c r="V36" s="1">
        <v>10.83</v>
      </c>
      <c r="W36" s="1">
        <v>1</v>
      </c>
      <c r="X36" s="1">
        <v>0</v>
      </c>
      <c r="Y36" s="1">
        <v>1</v>
      </c>
      <c r="Z36" s="1">
        <v>1</v>
      </c>
      <c r="AA36" s="1">
        <v>0</v>
      </c>
      <c r="AB36" s="1">
        <v>0</v>
      </c>
      <c r="AC36" s="1">
        <v>1</v>
      </c>
      <c r="AD36" s="1">
        <v>1</v>
      </c>
      <c r="AE36" s="1">
        <v>0</v>
      </c>
      <c r="AF36" s="1">
        <v>0</v>
      </c>
      <c r="AG36" s="1">
        <v>0</v>
      </c>
      <c r="AH36" s="1">
        <v>500000</v>
      </c>
      <c r="AI36" s="1">
        <v>0</v>
      </c>
      <c r="AJ36" s="1">
        <v>0</v>
      </c>
      <c r="AK36" s="1">
        <v>0</v>
      </c>
      <c r="AL36" s="1">
        <v>1</v>
      </c>
      <c r="AM36" s="1">
        <v>0</v>
      </c>
      <c r="AN36" s="1">
        <v>1</v>
      </c>
      <c r="AO36" s="1">
        <v>952</v>
      </c>
      <c r="AP36" s="1">
        <v>1</v>
      </c>
      <c r="AQ36" s="1">
        <v>1</v>
      </c>
      <c r="AR36" s="1" t="s">
        <v>67</v>
      </c>
      <c r="AS36" s="1" t="s">
        <v>99</v>
      </c>
      <c r="AU36" s="1">
        <v>2.86</v>
      </c>
      <c r="AV36" s="33">
        <v>0.21413552293278987</v>
      </c>
      <c r="AW36" s="1">
        <v>1</v>
      </c>
    </row>
    <row r="37" spans="1:49" ht="12.75">
      <c r="A37" s="1">
        <v>14</v>
      </c>
      <c r="B37" s="1">
        <v>1983</v>
      </c>
      <c r="C37" s="1">
        <v>1982</v>
      </c>
      <c r="D37" s="1" t="s">
        <v>65</v>
      </c>
      <c r="E37" s="1">
        <v>1</v>
      </c>
      <c r="F37" s="4" t="s">
        <v>85</v>
      </c>
      <c r="G37" s="1">
        <v>2210000</v>
      </c>
      <c r="H37" s="1">
        <v>770000</v>
      </c>
      <c r="I37" s="53">
        <v>0.649999976158142</v>
      </c>
      <c r="J37" s="116">
        <v>14661.309636906763</v>
      </c>
      <c r="K37" s="116">
        <v>6558298.215027797</v>
      </c>
      <c r="L37" s="36">
        <v>0</v>
      </c>
      <c r="M37" s="1">
        <f t="shared" si="0"/>
        <v>15</v>
      </c>
      <c r="N37" s="37">
        <f t="shared" si="1"/>
        <v>447.3200810464204</v>
      </c>
      <c r="O37" s="1">
        <v>0</v>
      </c>
      <c r="P37" s="37">
        <v>1</v>
      </c>
      <c r="Q37">
        <v>0</v>
      </c>
      <c r="R37" s="61">
        <v>0</v>
      </c>
      <c r="S37">
        <v>10</v>
      </c>
      <c r="T37" s="39">
        <v>2</v>
      </c>
      <c r="V37" s="1">
        <v>10.83</v>
      </c>
      <c r="W37" s="1">
        <v>1</v>
      </c>
      <c r="X37" s="1">
        <v>0</v>
      </c>
      <c r="Y37" s="1">
        <v>1</v>
      </c>
      <c r="Z37" s="1">
        <v>1</v>
      </c>
      <c r="AA37" s="1">
        <v>0</v>
      </c>
      <c r="AB37" s="1">
        <v>0</v>
      </c>
      <c r="AC37" s="1">
        <v>1</v>
      </c>
      <c r="AD37" s="1">
        <v>1</v>
      </c>
      <c r="AE37" s="1">
        <v>0</v>
      </c>
      <c r="AF37" s="1">
        <v>0</v>
      </c>
      <c r="AG37" s="1">
        <v>0</v>
      </c>
      <c r="AH37" s="1">
        <v>400000</v>
      </c>
      <c r="AI37" s="1">
        <v>0</v>
      </c>
      <c r="AJ37" s="1">
        <v>0</v>
      </c>
      <c r="AK37" s="1">
        <v>0</v>
      </c>
      <c r="AL37" s="1">
        <v>1</v>
      </c>
      <c r="AM37" s="1">
        <v>0</v>
      </c>
      <c r="AN37" s="1">
        <v>1</v>
      </c>
      <c r="AO37" s="1">
        <v>958</v>
      </c>
      <c r="AP37" s="1">
        <v>1</v>
      </c>
      <c r="AQ37" s="1">
        <v>1</v>
      </c>
      <c r="AR37" s="1" t="s">
        <v>67</v>
      </c>
      <c r="AS37" s="1" t="s">
        <v>99</v>
      </c>
      <c r="AU37" s="1">
        <v>5.525</v>
      </c>
      <c r="AV37" s="33">
        <v>0.1139912294519665</v>
      </c>
      <c r="AW37" s="1">
        <v>1</v>
      </c>
    </row>
    <row r="38" spans="1:49" ht="12.75">
      <c r="A38" s="1">
        <v>14</v>
      </c>
      <c r="B38" s="1">
        <v>1983</v>
      </c>
      <c r="C38" s="1">
        <v>1982</v>
      </c>
      <c r="D38" s="1" t="s">
        <v>65</v>
      </c>
      <c r="E38" s="1">
        <v>1</v>
      </c>
      <c r="F38" s="4" t="s">
        <v>85</v>
      </c>
      <c r="G38" s="1">
        <v>200000</v>
      </c>
      <c r="H38" s="1">
        <v>30000</v>
      </c>
      <c r="I38" s="53">
        <v>0.649999976158142</v>
      </c>
      <c r="J38" s="116">
        <v>14661.309636906763</v>
      </c>
      <c r="K38" s="116">
        <v>593511.1506812485</v>
      </c>
      <c r="L38" s="36">
        <v>0</v>
      </c>
      <c r="M38" s="1">
        <f t="shared" si="0"/>
        <v>15</v>
      </c>
      <c r="N38" s="37">
        <f t="shared" si="1"/>
        <v>40.48145529831858</v>
      </c>
      <c r="O38" s="1">
        <v>0</v>
      </c>
      <c r="P38" s="37">
        <v>1</v>
      </c>
      <c r="Q38">
        <v>0</v>
      </c>
      <c r="R38" s="61">
        <v>0</v>
      </c>
      <c r="S38">
        <v>12</v>
      </c>
      <c r="T38" s="39">
        <v>3</v>
      </c>
      <c r="V38" s="1">
        <v>10.83</v>
      </c>
      <c r="W38" s="1">
        <v>1</v>
      </c>
      <c r="X38" s="1">
        <v>0</v>
      </c>
      <c r="Y38" s="1">
        <v>1</v>
      </c>
      <c r="Z38" s="1">
        <v>1</v>
      </c>
      <c r="AA38" s="1">
        <v>0</v>
      </c>
      <c r="AB38" s="1">
        <v>0</v>
      </c>
      <c r="AC38" s="1">
        <v>0</v>
      </c>
      <c r="AD38" s="1">
        <v>0</v>
      </c>
      <c r="AE38" s="1">
        <v>1</v>
      </c>
      <c r="AF38" s="1">
        <v>0</v>
      </c>
      <c r="AG38" s="1">
        <v>0</v>
      </c>
      <c r="AH38" s="1">
        <v>69000</v>
      </c>
      <c r="AI38" s="1">
        <v>1</v>
      </c>
      <c r="AJ38" s="1">
        <v>0</v>
      </c>
      <c r="AK38" s="1">
        <v>0</v>
      </c>
      <c r="AL38" s="1">
        <v>0</v>
      </c>
      <c r="AM38" s="1">
        <v>0</v>
      </c>
      <c r="AN38" s="1">
        <v>1</v>
      </c>
      <c r="AO38" s="1">
        <v>986</v>
      </c>
      <c r="AP38" s="1">
        <v>1</v>
      </c>
      <c r="AQ38" s="1">
        <v>1</v>
      </c>
      <c r="AR38" s="1" t="s">
        <v>67</v>
      </c>
      <c r="AS38" s="1" t="s">
        <v>99</v>
      </c>
      <c r="AU38" s="1">
        <v>2.898550724637681</v>
      </c>
      <c r="AV38" s="33">
        <v>0.21149371501733272</v>
      </c>
      <c r="AW38" s="1">
        <v>1</v>
      </c>
    </row>
    <row r="39" spans="1:49" ht="12.75">
      <c r="A39" s="1">
        <v>14</v>
      </c>
      <c r="B39" s="1">
        <v>1983</v>
      </c>
      <c r="C39" s="1">
        <v>1982</v>
      </c>
      <c r="D39" s="1" t="s">
        <v>65</v>
      </c>
      <c r="E39" s="1">
        <v>1</v>
      </c>
      <c r="F39" s="4" t="s">
        <v>85</v>
      </c>
      <c r="G39" s="1">
        <v>280000</v>
      </c>
      <c r="H39" s="1">
        <v>67000</v>
      </c>
      <c r="I39" s="53">
        <v>0.649999976158142</v>
      </c>
      <c r="J39" s="116">
        <v>14661.309636906763</v>
      </c>
      <c r="K39" s="116">
        <v>830915.6109537481</v>
      </c>
      <c r="L39" s="36">
        <v>0</v>
      </c>
      <c r="M39" s="1">
        <f t="shared" si="0"/>
        <v>15</v>
      </c>
      <c r="N39" s="37">
        <f t="shared" si="1"/>
        <v>56.674037417646026</v>
      </c>
      <c r="O39" s="1">
        <v>0</v>
      </c>
      <c r="P39" s="37">
        <v>1</v>
      </c>
      <c r="Q39">
        <v>0</v>
      </c>
      <c r="R39" s="61">
        <v>0</v>
      </c>
      <c r="S39">
        <v>12</v>
      </c>
      <c r="T39" s="39">
        <v>3</v>
      </c>
      <c r="V39" s="1">
        <v>10.83</v>
      </c>
      <c r="W39" s="1">
        <v>1</v>
      </c>
      <c r="X39" s="1">
        <v>0</v>
      </c>
      <c r="Y39" s="1">
        <v>1</v>
      </c>
      <c r="Z39" s="1">
        <v>1</v>
      </c>
      <c r="AA39" s="1">
        <v>0</v>
      </c>
      <c r="AB39" s="1">
        <v>0</v>
      </c>
      <c r="AC39" s="1">
        <v>0</v>
      </c>
      <c r="AD39" s="1">
        <v>0</v>
      </c>
      <c r="AE39" s="1">
        <v>1</v>
      </c>
      <c r="AF39" s="1">
        <v>0</v>
      </c>
      <c r="AG39" s="1">
        <v>0</v>
      </c>
      <c r="AH39" s="1">
        <v>59000</v>
      </c>
      <c r="AI39" s="1">
        <v>0</v>
      </c>
      <c r="AJ39" s="1">
        <v>1</v>
      </c>
      <c r="AK39" s="1">
        <v>0</v>
      </c>
      <c r="AL39" s="1">
        <v>0</v>
      </c>
      <c r="AM39" s="1">
        <v>0</v>
      </c>
      <c r="AN39" s="1">
        <v>1</v>
      </c>
      <c r="AO39" s="1">
        <v>955</v>
      </c>
      <c r="AP39" s="1">
        <v>1</v>
      </c>
      <c r="AQ39" s="1">
        <v>1</v>
      </c>
      <c r="AR39" s="1" t="s">
        <v>67</v>
      </c>
      <c r="AS39" s="1" t="s">
        <v>99</v>
      </c>
      <c r="AU39" s="1">
        <v>4.745762711864407</v>
      </c>
      <c r="AV39" s="33">
        <v>0.13221078280850884</v>
      </c>
      <c r="AW39" s="1">
        <v>1</v>
      </c>
    </row>
    <row r="40" spans="1:49" ht="12.75">
      <c r="A40" s="1">
        <v>15</v>
      </c>
      <c r="B40" s="1">
        <v>1995</v>
      </c>
      <c r="C40" s="1">
        <v>1993</v>
      </c>
      <c r="D40" s="1" t="s">
        <v>101</v>
      </c>
      <c r="E40" s="1">
        <v>1</v>
      </c>
      <c r="F40" s="4" t="s">
        <v>85</v>
      </c>
      <c r="G40" s="1">
        <v>6120000</v>
      </c>
      <c r="H40" s="1">
        <v>1550000</v>
      </c>
      <c r="I40" s="53">
        <v>8.8100004196167</v>
      </c>
      <c r="J40" s="116">
        <v>21110.782606804478</v>
      </c>
      <c r="K40" s="116">
        <v>744772.4293421946</v>
      </c>
      <c r="L40" s="36">
        <v>0</v>
      </c>
      <c r="M40" s="1">
        <f t="shared" si="0"/>
        <v>4</v>
      </c>
      <c r="N40" s="37">
        <f t="shared" si="1"/>
        <v>35.27924299225827</v>
      </c>
      <c r="O40" s="1">
        <v>0</v>
      </c>
      <c r="P40" s="37">
        <v>0</v>
      </c>
      <c r="Q40">
        <v>0</v>
      </c>
      <c r="R40" s="61">
        <v>1</v>
      </c>
      <c r="S40">
        <v>11</v>
      </c>
      <c r="T40" s="39">
        <v>2.2</v>
      </c>
      <c r="V40" s="1">
        <v>13.08</v>
      </c>
      <c r="W40" s="1">
        <v>1</v>
      </c>
      <c r="X40" s="1">
        <v>0</v>
      </c>
      <c r="Y40" s="1">
        <v>1</v>
      </c>
      <c r="Z40" s="1">
        <v>1</v>
      </c>
      <c r="AA40" s="1">
        <v>0</v>
      </c>
      <c r="AB40" s="1">
        <v>0</v>
      </c>
      <c r="AC40" s="33">
        <v>0</v>
      </c>
      <c r="AD40" s="1">
        <v>1</v>
      </c>
      <c r="AE40" s="1">
        <v>0</v>
      </c>
      <c r="AF40" s="1">
        <v>0</v>
      </c>
      <c r="AG40" s="1">
        <v>0</v>
      </c>
      <c r="AH40" s="1">
        <v>1300000</v>
      </c>
      <c r="AI40" s="1">
        <v>0</v>
      </c>
      <c r="AJ40" s="1">
        <v>0</v>
      </c>
      <c r="AK40" s="1">
        <v>1</v>
      </c>
      <c r="AL40" s="1">
        <v>0</v>
      </c>
      <c r="AM40" s="1">
        <v>0</v>
      </c>
      <c r="AN40" s="1">
        <v>1</v>
      </c>
      <c r="AO40" s="1">
        <v>926</v>
      </c>
      <c r="AP40" s="1">
        <v>1</v>
      </c>
      <c r="AQ40" s="1">
        <v>1</v>
      </c>
      <c r="AR40" s="1" t="s">
        <v>67</v>
      </c>
      <c r="AS40" s="1" t="s">
        <v>99</v>
      </c>
      <c r="AU40" s="1">
        <v>4.707692307692308</v>
      </c>
      <c r="AV40" s="33">
        <v>0.133249116097097</v>
      </c>
      <c r="AW40" s="1">
        <v>1</v>
      </c>
    </row>
    <row r="41" spans="1:49" ht="12.75">
      <c r="A41" s="1">
        <v>15</v>
      </c>
      <c r="B41" s="1">
        <v>1995</v>
      </c>
      <c r="C41" s="1">
        <v>1993</v>
      </c>
      <c r="D41" s="1" t="s">
        <v>101</v>
      </c>
      <c r="E41" s="1">
        <v>1</v>
      </c>
      <c r="F41" s="4" t="s">
        <v>85</v>
      </c>
      <c r="G41" s="1">
        <v>9120000</v>
      </c>
      <c r="H41" s="1">
        <v>1810000</v>
      </c>
      <c r="I41" s="53">
        <v>8.8100004196167</v>
      </c>
      <c r="J41" s="116">
        <v>21110.782606804478</v>
      </c>
      <c r="K41" s="116">
        <v>1109856.9535295449</v>
      </c>
      <c r="L41" s="36">
        <v>0</v>
      </c>
      <c r="M41" s="1">
        <f t="shared" si="0"/>
        <v>4</v>
      </c>
      <c r="N41" s="37">
        <f t="shared" si="1"/>
        <v>52.57298955709075</v>
      </c>
      <c r="O41" s="1">
        <v>0</v>
      </c>
      <c r="P41" s="37">
        <v>0</v>
      </c>
      <c r="Q41">
        <v>0</v>
      </c>
      <c r="R41" s="61">
        <v>1</v>
      </c>
      <c r="S41">
        <v>11</v>
      </c>
      <c r="T41" s="39">
        <v>3.3</v>
      </c>
      <c r="V41" s="1">
        <v>13.08</v>
      </c>
      <c r="W41" s="1">
        <v>1</v>
      </c>
      <c r="X41" s="1">
        <v>0</v>
      </c>
      <c r="Y41" s="1">
        <v>1</v>
      </c>
      <c r="Z41" s="1">
        <v>1</v>
      </c>
      <c r="AA41" s="1">
        <v>0</v>
      </c>
      <c r="AB41" s="1">
        <v>0</v>
      </c>
      <c r="AC41" s="1">
        <v>1</v>
      </c>
      <c r="AD41" s="1">
        <v>1</v>
      </c>
      <c r="AE41" s="1">
        <v>0</v>
      </c>
      <c r="AF41" s="1">
        <v>0</v>
      </c>
      <c r="AG41" s="1">
        <v>0</v>
      </c>
      <c r="AH41" s="1">
        <v>5300000</v>
      </c>
      <c r="AI41" s="1">
        <v>0</v>
      </c>
      <c r="AJ41" s="1">
        <v>0</v>
      </c>
      <c r="AK41" s="1">
        <v>0</v>
      </c>
      <c r="AL41" s="1">
        <v>1</v>
      </c>
      <c r="AM41" s="1">
        <v>0</v>
      </c>
      <c r="AN41" s="1">
        <v>1</v>
      </c>
      <c r="AO41" s="1">
        <v>908</v>
      </c>
      <c r="AP41" s="1">
        <v>1</v>
      </c>
      <c r="AQ41" s="1">
        <v>1</v>
      </c>
      <c r="AR41" s="1" t="s">
        <v>67</v>
      </c>
      <c r="AS41" s="1" t="s">
        <v>99</v>
      </c>
      <c r="AU41" s="1">
        <v>1.7207547169811321</v>
      </c>
      <c r="AV41" s="33">
        <v>0.33513999370976166</v>
      </c>
      <c r="AW41" s="1">
        <v>1</v>
      </c>
    </row>
    <row r="42" spans="1:49" ht="12.75">
      <c r="A42" s="1">
        <v>15</v>
      </c>
      <c r="B42" s="1">
        <v>1995</v>
      </c>
      <c r="C42" s="1">
        <v>1993</v>
      </c>
      <c r="D42" s="1" t="s">
        <v>101</v>
      </c>
      <c r="E42" s="1">
        <v>1</v>
      </c>
      <c r="F42" s="4" t="s">
        <v>85</v>
      </c>
      <c r="G42" s="1">
        <v>8170000</v>
      </c>
      <c r="H42" s="1">
        <v>210000</v>
      </c>
      <c r="I42" s="53">
        <v>8.8100004196167</v>
      </c>
      <c r="J42" s="116">
        <v>21110.782606804478</v>
      </c>
      <c r="K42" s="116">
        <v>994246.8542035506</v>
      </c>
      <c r="L42" s="36">
        <v>0</v>
      </c>
      <c r="M42" s="1">
        <f t="shared" si="0"/>
        <v>4</v>
      </c>
      <c r="N42" s="37">
        <f t="shared" si="1"/>
        <v>47.09663647822713</v>
      </c>
      <c r="O42" s="1">
        <v>0</v>
      </c>
      <c r="P42" s="37">
        <v>0</v>
      </c>
      <c r="Q42">
        <v>0</v>
      </c>
      <c r="R42" s="61">
        <v>1</v>
      </c>
      <c r="S42">
        <v>11</v>
      </c>
      <c r="T42" s="39">
        <v>3.3</v>
      </c>
      <c r="V42" s="1">
        <v>13.08</v>
      </c>
      <c r="W42" s="1">
        <v>1</v>
      </c>
      <c r="X42" s="1">
        <v>0</v>
      </c>
      <c r="Y42" s="1">
        <v>1</v>
      </c>
      <c r="Z42" s="1">
        <v>1</v>
      </c>
      <c r="AA42" s="1">
        <v>0</v>
      </c>
      <c r="AB42" s="1">
        <v>0</v>
      </c>
      <c r="AC42" s="1">
        <v>0</v>
      </c>
      <c r="AD42" s="1">
        <v>0</v>
      </c>
      <c r="AE42" s="1">
        <v>1</v>
      </c>
      <c r="AF42" s="1">
        <v>0</v>
      </c>
      <c r="AG42" s="1">
        <v>0</v>
      </c>
      <c r="AH42" s="1">
        <v>4400000</v>
      </c>
      <c r="AI42" s="1">
        <v>1</v>
      </c>
      <c r="AJ42" s="1">
        <v>0</v>
      </c>
      <c r="AK42" s="1">
        <v>0</v>
      </c>
      <c r="AL42" s="1">
        <v>0</v>
      </c>
      <c r="AM42" s="1">
        <v>0</v>
      </c>
      <c r="AN42" s="1">
        <v>1</v>
      </c>
      <c r="AO42" s="1">
        <v>907</v>
      </c>
      <c r="AP42" s="1">
        <v>1</v>
      </c>
      <c r="AQ42" s="1">
        <v>1</v>
      </c>
      <c r="AR42" s="1" t="s">
        <v>67</v>
      </c>
      <c r="AS42" s="1" t="s">
        <v>99</v>
      </c>
      <c r="AU42" s="1">
        <v>1.856818181818182</v>
      </c>
      <c r="AV42" s="33">
        <v>0.31449930686412825</v>
      </c>
      <c r="AW42" s="1">
        <v>1</v>
      </c>
    </row>
    <row r="43" spans="1:45" ht="12.75">
      <c r="A43" s="1">
        <v>16</v>
      </c>
      <c r="B43" s="1">
        <v>1995</v>
      </c>
      <c r="C43" s="1">
        <v>1986</v>
      </c>
      <c r="D43" s="1" t="s">
        <v>103</v>
      </c>
      <c r="E43" s="1">
        <v>0</v>
      </c>
      <c r="F43" s="1" t="s">
        <v>104</v>
      </c>
      <c r="G43" s="1">
        <v>1570200</v>
      </c>
      <c r="H43" s="1" t="s">
        <v>69</v>
      </c>
      <c r="I43" s="53">
        <v>1.19000005722046</v>
      </c>
      <c r="J43" s="116">
        <v>21301.82790390441</v>
      </c>
      <c r="K43" s="116">
        <v>1738512.9995883685</v>
      </c>
      <c r="L43" s="36">
        <v>0</v>
      </c>
      <c r="M43" s="1">
        <f t="shared" si="0"/>
        <v>11</v>
      </c>
      <c r="N43" s="37">
        <f t="shared" si="1"/>
        <v>81.61332480156393</v>
      </c>
      <c r="O43" s="1">
        <v>0</v>
      </c>
      <c r="P43" s="37">
        <v>0</v>
      </c>
      <c r="Q43">
        <v>0</v>
      </c>
      <c r="R43" s="61">
        <v>1</v>
      </c>
      <c r="S43">
        <v>40</v>
      </c>
      <c r="T43" s="39">
        <v>2</v>
      </c>
      <c r="V43" s="1">
        <v>16.05</v>
      </c>
      <c r="W43" s="1">
        <v>1</v>
      </c>
      <c r="X43" s="1">
        <v>0</v>
      </c>
      <c r="Y43" s="1">
        <v>0</v>
      </c>
      <c r="Z43" s="1">
        <v>1</v>
      </c>
      <c r="AA43" s="1">
        <v>0</v>
      </c>
      <c r="AB43" s="1">
        <v>0</v>
      </c>
      <c r="AC43" s="1">
        <v>1</v>
      </c>
      <c r="AD43" s="1">
        <v>1</v>
      </c>
      <c r="AE43" s="1">
        <v>0</v>
      </c>
      <c r="AF43" s="1">
        <v>0</v>
      </c>
      <c r="AG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1</v>
      </c>
      <c r="AN43" s="1">
        <v>1</v>
      </c>
      <c r="AO43" s="1">
        <v>191</v>
      </c>
      <c r="AP43" s="1">
        <v>0</v>
      </c>
      <c r="AR43" s="1" t="s">
        <v>67</v>
      </c>
      <c r="AS43" s="1" t="s">
        <v>105</v>
      </c>
    </row>
    <row r="44" spans="1:45" ht="12.75">
      <c r="A44" s="1">
        <v>16</v>
      </c>
      <c r="B44" s="1">
        <v>1995</v>
      </c>
      <c r="C44" s="1">
        <v>1986</v>
      </c>
      <c r="D44" s="1" t="s">
        <v>103</v>
      </c>
      <c r="E44" s="1">
        <v>0</v>
      </c>
      <c r="F44" s="1" t="s">
        <v>104</v>
      </c>
      <c r="G44" s="1">
        <v>2809790</v>
      </c>
      <c r="I44" s="53">
        <v>1.19000005722046</v>
      </c>
      <c r="J44" s="116">
        <v>21301.82790390441</v>
      </c>
      <c r="K44" s="116">
        <v>3110977.2265401874</v>
      </c>
      <c r="L44" s="36">
        <v>0</v>
      </c>
      <c r="M44" s="1">
        <f t="shared" si="0"/>
        <v>11</v>
      </c>
      <c r="N44" s="37">
        <f t="shared" si="1"/>
        <v>146.04273588981425</v>
      </c>
      <c r="O44" s="1">
        <v>0</v>
      </c>
      <c r="P44" s="37">
        <v>0</v>
      </c>
      <c r="Q44">
        <v>0</v>
      </c>
      <c r="R44" s="61">
        <v>1</v>
      </c>
      <c r="S44">
        <v>20</v>
      </c>
      <c r="T44" s="39">
        <v>-2</v>
      </c>
      <c r="V44" s="1">
        <v>16.05</v>
      </c>
      <c r="W44" s="1">
        <v>1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1</v>
      </c>
      <c r="AD44" s="1">
        <v>1</v>
      </c>
      <c r="AE44" s="1">
        <v>0</v>
      </c>
      <c r="AF44" s="1">
        <v>0</v>
      </c>
      <c r="AG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1</v>
      </c>
      <c r="AN44" s="1">
        <v>1</v>
      </c>
      <c r="AO44" s="1">
        <v>191</v>
      </c>
      <c r="AP44" s="1">
        <v>0</v>
      </c>
      <c r="AR44" s="1" t="s">
        <v>67</v>
      </c>
      <c r="AS44" s="1" t="s">
        <v>105</v>
      </c>
    </row>
    <row r="45" spans="1:49" ht="12.75">
      <c r="A45" s="1">
        <v>17</v>
      </c>
      <c r="B45" s="1">
        <v>1989</v>
      </c>
      <c r="C45" s="1">
        <v>1989</v>
      </c>
      <c r="D45" s="1" t="s">
        <v>107</v>
      </c>
      <c r="E45" s="1">
        <v>1</v>
      </c>
      <c r="F45" s="1" t="s">
        <v>108</v>
      </c>
      <c r="G45" s="1">
        <v>38170000</v>
      </c>
      <c r="I45" s="53">
        <v>13.5699996948242</v>
      </c>
      <c r="J45" s="116">
        <v>20251.661163685076</v>
      </c>
      <c r="K45" s="116">
        <v>3518290.2581043313</v>
      </c>
      <c r="L45" s="36">
        <v>0</v>
      </c>
      <c r="M45" s="1">
        <f t="shared" si="0"/>
        <v>8</v>
      </c>
      <c r="N45" s="37">
        <f t="shared" si="1"/>
        <v>173.72847736625516</v>
      </c>
      <c r="O45" s="1">
        <v>0</v>
      </c>
      <c r="P45" s="37">
        <v>0</v>
      </c>
      <c r="Q45">
        <v>0</v>
      </c>
      <c r="R45" s="61">
        <v>1</v>
      </c>
      <c r="T45" s="39">
        <v>4</v>
      </c>
      <c r="V45" s="1">
        <v>16.66</v>
      </c>
      <c r="W45" s="1">
        <v>1</v>
      </c>
      <c r="X45" s="1">
        <v>0</v>
      </c>
      <c r="Y45" s="1">
        <v>1</v>
      </c>
      <c r="Z45" s="1">
        <v>1</v>
      </c>
      <c r="AA45" s="1">
        <v>0</v>
      </c>
      <c r="AB45" s="1">
        <v>0</v>
      </c>
      <c r="AC45" s="1">
        <v>1</v>
      </c>
      <c r="AD45" s="1">
        <v>1</v>
      </c>
      <c r="AE45" s="1">
        <v>0</v>
      </c>
      <c r="AF45" s="1">
        <v>0</v>
      </c>
      <c r="AG45" s="1">
        <v>0</v>
      </c>
      <c r="AH45" s="1">
        <v>6310000</v>
      </c>
      <c r="AI45" s="1">
        <v>0</v>
      </c>
      <c r="AJ45" s="1">
        <v>0</v>
      </c>
      <c r="AK45" s="1">
        <v>0</v>
      </c>
      <c r="AL45" s="1">
        <v>0</v>
      </c>
      <c r="AM45" s="1">
        <v>1</v>
      </c>
      <c r="AN45" s="1">
        <v>1</v>
      </c>
      <c r="AO45" s="1">
        <v>93</v>
      </c>
      <c r="AP45" s="1">
        <v>0</v>
      </c>
      <c r="AQ45" s="1">
        <v>0</v>
      </c>
      <c r="AR45" s="1" t="s">
        <v>67</v>
      </c>
      <c r="AS45" s="1" t="s">
        <v>109</v>
      </c>
      <c r="AU45" s="1">
        <v>6.049128367670365</v>
      </c>
      <c r="AV45" s="33">
        <v>0.10429829522893753</v>
      </c>
      <c r="AW45" s="1">
        <v>1</v>
      </c>
    </row>
    <row r="46" spans="1:49" ht="12.75">
      <c r="A46" s="1">
        <v>17</v>
      </c>
      <c r="B46" s="1">
        <v>1989</v>
      </c>
      <c r="C46" s="1">
        <v>1989</v>
      </c>
      <c r="D46" s="1" t="s">
        <v>107</v>
      </c>
      <c r="E46" s="1">
        <v>1</v>
      </c>
      <c r="F46" s="1" t="s">
        <v>108</v>
      </c>
      <c r="G46" s="1">
        <v>36290000</v>
      </c>
      <c r="I46" s="53">
        <v>13.5699996948242</v>
      </c>
      <c r="J46" s="116">
        <v>20251.661163685076</v>
      </c>
      <c r="K46" s="116">
        <v>3345002.710678705</v>
      </c>
      <c r="L46" s="36">
        <v>0</v>
      </c>
      <c r="M46" s="1">
        <f t="shared" si="0"/>
        <v>8</v>
      </c>
      <c r="N46" s="37">
        <f t="shared" si="1"/>
        <v>165.1717695473251</v>
      </c>
      <c r="O46" s="1">
        <v>0</v>
      </c>
      <c r="P46" s="37">
        <v>0</v>
      </c>
      <c r="Q46">
        <v>0</v>
      </c>
      <c r="R46" s="61">
        <v>1</v>
      </c>
      <c r="T46" s="39">
        <v>7</v>
      </c>
      <c r="V46" s="1">
        <v>16.66</v>
      </c>
      <c r="W46" s="1">
        <v>1</v>
      </c>
      <c r="X46" s="1">
        <v>0</v>
      </c>
      <c r="Y46" s="1">
        <v>1</v>
      </c>
      <c r="Z46" s="1">
        <v>1</v>
      </c>
      <c r="AA46" s="1">
        <v>0</v>
      </c>
      <c r="AB46" s="1">
        <v>0</v>
      </c>
      <c r="AC46" s="1">
        <v>1</v>
      </c>
      <c r="AD46" s="1">
        <v>1</v>
      </c>
      <c r="AE46" s="1">
        <v>0</v>
      </c>
      <c r="AF46" s="1">
        <v>0</v>
      </c>
      <c r="AG46" s="1">
        <v>0</v>
      </c>
      <c r="AH46" s="1">
        <v>5810000</v>
      </c>
      <c r="AI46" s="1">
        <v>0</v>
      </c>
      <c r="AJ46" s="1">
        <v>0</v>
      </c>
      <c r="AK46" s="1">
        <v>0</v>
      </c>
      <c r="AL46" s="1">
        <v>0</v>
      </c>
      <c r="AM46" s="1">
        <v>1</v>
      </c>
      <c r="AN46" s="1">
        <v>1</v>
      </c>
      <c r="AO46" s="1">
        <v>94</v>
      </c>
      <c r="AP46" s="1">
        <v>0</v>
      </c>
      <c r="AQ46" s="1">
        <v>0</v>
      </c>
      <c r="AR46" s="1" t="s">
        <v>67</v>
      </c>
      <c r="AS46" s="1" t="s">
        <v>109</v>
      </c>
      <c r="AU46" s="1">
        <v>6.2461273666092945</v>
      </c>
      <c r="AV46" s="33">
        <v>0.10106465280233462</v>
      </c>
      <c r="AW46" s="1">
        <v>1</v>
      </c>
    </row>
    <row r="47" spans="1:49" ht="12.75">
      <c r="A47" s="1">
        <v>17</v>
      </c>
      <c r="B47" s="1">
        <v>1989</v>
      </c>
      <c r="C47" s="1">
        <v>1989</v>
      </c>
      <c r="D47" s="1" t="s">
        <v>107</v>
      </c>
      <c r="E47" s="1">
        <v>1</v>
      </c>
      <c r="F47" s="1" t="s">
        <v>108</v>
      </c>
      <c r="G47" s="1">
        <v>46620000</v>
      </c>
      <c r="I47" s="53">
        <v>13.5699996948242</v>
      </c>
      <c r="J47" s="116">
        <v>20251.661163685076</v>
      </c>
      <c r="K47" s="116">
        <v>4297162.479246108</v>
      </c>
      <c r="L47" s="36">
        <v>0</v>
      </c>
      <c r="M47" s="1">
        <f t="shared" si="0"/>
        <v>8</v>
      </c>
      <c r="N47" s="37">
        <f t="shared" si="1"/>
        <v>212.18814814814817</v>
      </c>
      <c r="O47" s="1">
        <v>0</v>
      </c>
      <c r="P47" s="37">
        <v>0</v>
      </c>
      <c r="Q47">
        <v>0</v>
      </c>
      <c r="R47" s="61">
        <v>1</v>
      </c>
      <c r="T47" s="39">
        <v>-8</v>
      </c>
      <c r="V47" s="1">
        <v>16.66</v>
      </c>
      <c r="W47" s="1">
        <v>1</v>
      </c>
      <c r="X47" s="1">
        <v>0</v>
      </c>
      <c r="Y47" s="1">
        <v>1</v>
      </c>
      <c r="Z47" s="1">
        <v>0</v>
      </c>
      <c r="AA47" s="1">
        <v>0</v>
      </c>
      <c r="AB47" s="1">
        <v>0</v>
      </c>
      <c r="AC47" s="1">
        <v>1</v>
      </c>
      <c r="AD47" s="1">
        <v>1</v>
      </c>
      <c r="AE47" s="1">
        <v>0</v>
      </c>
      <c r="AF47" s="1">
        <v>0</v>
      </c>
      <c r="AG47" s="1">
        <v>0</v>
      </c>
      <c r="AH47" s="1">
        <v>2350000</v>
      </c>
      <c r="AI47" s="1">
        <v>0</v>
      </c>
      <c r="AJ47" s="1">
        <v>0</v>
      </c>
      <c r="AK47" s="1">
        <v>0</v>
      </c>
      <c r="AL47" s="1">
        <v>0</v>
      </c>
      <c r="AM47" s="1">
        <v>1</v>
      </c>
      <c r="AN47" s="1">
        <v>1</v>
      </c>
      <c r="AO47" s="1">
        <v>94</v>
      </c>
      <c r="AP47" s="1">
        <v>0</v>
      </c>
      <c r="AQ47" s="1">
        <v>0</v>
      </c>
      <c r="AR47" s="1" t="s">
        <v>67</v>
      </c>
      <c r="AS47" s="1" t="s">
        <v>109</v>
      </c>
      <c r="AU47" s="1">
        <v>19.838297872340426</v>
      </c>
      <c r="AV47" s="33">
        <v>0.03206330486061055</v>
      </c>
      <c r="AW47" s="1">
        <v>1</v>
      </c>
    </row>
    <row r="48" spans="1:49" ht="12.75">
      <c r="A48" s="1">
        <v>17</v>
      </c>
      <c r="B48" s="1">
        <v>1989</v>
      </c>
      <c r="C48" s="1">
        <v>1989</v>
      </c>
      <c r="D48" s="1" t="s">
        <v>107</v>
      </c>
      <c r="E48" s="1">
        <v>1</v>
      </c>
      <c r="F48" s="1" t="s">
        <v>108</v>
      </c>
      <c r="G48" s="1">
        <v>44670000</v>
      </c>
      <c r="I48" s="53">
        <v>13.5699996948242</v>
      </c>
      <c r="J48" s="116">
        <v>20251.661163685076</v>
      </c>
      <c r="K48" s="116">
        <v>4117422.735905697</v>
      </c>
      <c r="L48" s="36">
        <v>0</v>
      </c>
      <c r="M48" s="1">
        <f t="shared" si="0"/>
        <v>8</v>
      </c>
      <c r="N48" s="77">
        <f t="shared" si="1"/>
        <v>203.31283950617282</v>
      </c>
      <c r="O48" s="1">
        <v>0</v>
      </c>
      <c r="P48" s="37">
        <v>0</v>
      </c>
      <c r="Q48">
        <v>0</v>
      </c>
      <c r="R48" s="61">
        <v>1</v>
      </c>
      <c r="T48" s="39">
        <v>-24</v>
      </c>
      <c r="V48" s="1">
        <v>16.66</v>
      </c>
      <c r="W48" s="1">
        <v>1</v>
      </c>
      <c r="X48" s="1">
        <v>0</v>
      </c>
      <c r="Y48" s="1">
        <v>1</v>
      </c>
      <c r="Z48" s="1">
        <v>0</v>
      </c>
      <c r="AA48" s="1">
        <v>0</v>
      </c>
      <c r="AB48" s="1">
        <v>0</v>
      </c>
      <c r="AC48" s="1">
        <v>1</v>
      </c>
      <c r="AD48" s="1">
        <v>1</v>
      </c>
      <c r="AE48" s="1">
        <v>0</v>
      </c>
      <c r="AF48" s="1">
        <v>0</v>
      </c>
      <c r="AG48" s="1">
        <v>0</v>
      </c>
      <c r="AH48" s="1">
        <v>2460000</v>
      </c>
      <c r="AI48" s="1">
        <v>0</v>
      </c>
      <c r="AJ48" s="1">
        <v>0</v>
      </c>
      <c r="AK48" s="1">
        <v>0</v>
      </c>
      <c r="AL48" s="1">
        <v>1</v>
      </c>
      <c r="AM48" s="1">
        <v>0</v>
      </c>
      <c r="AN48" s="1">
        <v>1</v>
      </c>
      <c r="AO48" s="1">
        <v>87</v>
      </c>
      <c r="AP48" s="1">
        <v>0</v>
      </c>
      <c r="AQ48" s="1">
        <v>0</v>
      </c>
      <c r="AR48" s="1" t="s">
        <v>67</v>
      </c>
      <c r="AS48" s="1" t="s">
        <v>109</v>
      </c>
      <c r="AU48" s="1">
        <v>6.314720812182741</v>
      </c>
      <c r="AV48" s="33">
        <v>0.0999849013694679</v>
      </c>
      <c r="AW48" s="1">
        <v>1</v>
      </c>
    </row>
    <row r="49" spans="1:49" ht="12.75">
      <c r="A49" s="1">
        <v>17</v>
      </c>
      <c r="B49" s="1">
        <v>1989</v>
      </c>
      <c r="C49" s="1">
        <v>1989</v>
      </c>
      <c r="D49" s="1" t="s">
        <v>107</v>
      </c>
      <c r="E49" s="1">
        <v>1</v>
      </c>
      <c r="F49" s="1" t="s">
        <v>108</v>
      </c>
      <c r="G49" s="1">
        <v>16890000</v>
      </c>
      <c r="I49" s="53">
        <v>13.5699996948242</v>
      </c>
      <c r="J49" s="116">
        <v>20251.661163685076</v>
      </c>
      <c r="K49" s="116">
        <v>1556822.700010012</v>
      </c>
      <c r="L49" s="36">
        <v>0</v>
      </c>
      <c r="M49" s="1">
        <f t="shared" si="0"/>
        <v>8</v>
      </c>
      <c r="N49" s="77">
        <f t="shared" si="1"/>
        <v>76.87382716049383</v>
      </c>
      <c r="O49" s="1">
        <v>0</v>
      </c>
      <c r="P49" s="37">
        <v>0</v>
      </c>
      <c r="Q49">
        <v>0</v>
      </c>
      <c r="R49" s="61">
        <v>1</v>
      </c>
      <c r="T49" s="39">
        <v>3</v>
      </c>
      <c r="V49" s="1">
        <v>16.66</v>
      </c>
      <c r="W49" s="1">
        <v>1</v>
      </c>
      <c r="X49" s="1">
        <v>0</v>
      </c>
      <c r="Y49" s="1">
        <v>1</v>
      </c>
      <c r="Z49" s="1">
        <v>1</v>
      </c>
      <c r="AA49" s="1">
        <v>0</v>
      </c>
      <c r="AB49" s="1">
        <v>0</v>
      </c>
      <c r="AC49" s="1">
        <v>0</v>
      </c>
      <c r="AD49" s="1">
        <v>0</v>
      </c>
      <c r="AE49" s="1">
        <v>1</v>
      </c>
      <c r="AF49" s="1">
        <v>0</v>
      </c>
      <c r="AG49" s="1">
        <v>0</v>
      </c>
      <c r="AH49" s="1">
        <v>2880000</v>
      </c>
      <c r="AI49" s="1">
        <v>0</v>
      </c>
      <c r="AJ49" s="1">
        <v>1</v>
      </c>
      <c r="AK49" s="1">
        <v>0</v>
      </c>
      <c r="AL49" s="1">
        <v>0</v>
      </c>
      <c r="AM49" s="1">
        <v>0</v>
      </c>
      <c r="AN49" s="1">
        <v>1</v>
      </c>
      <c r="AO49" s="1">
        <v>91</v>
      </c>
      <c r="AP49" s="1">
        <v>0</v>
      </c>
      <c r="AQ49" s="1">
        <v>0</v>
      </c>
      <c r="AR49" s="1" t="s">
        <v>67</v>
      </c>
      <c r="AS49" s="1" t="s">
        <v>109</v>
      </c>
      <c r="AU49" s="1">
        <v>5.864583333333333</v>
      </c>
      <c r="AV49" s="33">
        <v>0.10751918698225668</v>
      </c>
      <c r="AW49" s="1">
        <v>1</v>
      </c>
    </row>
    <row r="50" spans="1:49" ht="12.75">
      <c r="A50" s="1">
        <v>17</v>
      </c>
      <c r="B50" s="1">
        <v>1989</v>
      </c>
      <c r="C50" s="1">
        <v>1989</v>
      </c>
      <c r="D50" s="1" t="s">
        <v>107</v>
      </c>
      <c r="E50" s="1">
        <v>1</v>
      </c>
      <c r="F50" s="1" t="s">
        <v>108</v>
      </c>
      <c r="G50" s="1">
        <v>32510000</v>
      </c>
      <c r="I50" s="53">
        <v>13.5699996948242</v>
      </c>
      <c r="J50" s="116">
        <v>20251.661163685076</v>
      </c>
      <c r="K50" s="116">
        <v>2996584.1312803724</v>
      </c>
      <c r="L50" s="36">
        <v>0</v>
      </c>
      <c r="M50" s="1">
        <f t="shared" si="0"/>
        <v>8</v>
      </c>
      <c r="N50" s="77">
        <f t="shared" si="1"/>
        <v>147.96732510288066</v>
      </c>
      <c r="O50" s="1">
        <v>0</v>
      </c>
      <c r="P50" s="37">
        <v>0</v>
      </c>
      <c r="Q50">
        <v>0</v>
      </c>
      <c r="R50" s="61">
        <v>1</v>
      </c>
      <c r="T50" s="39">
        <v>3</v>
      </c>
      <c r="V50" s="1">
        <v>16.66</v>
      </c>
      <c r="W50" s="1">
        <v>1</v>
      </c>
      <c r="X50" s="1">
        <v>0</v>
      </c>
      <c r="Y50" s="1">
        <v>1</v>
      </c>
      <c r="Z50" s="1">
        <v>1</v>
      </c>
      <c r="AA50" s="1">
        <v>0</v>
      </c>
      <c r="AB50" s="1">
        <v>0</v>
      </c>
      <c r="AC50" s="1">
        <v>0</v>
      </c>
      <c r="AD50" s="1">
        <v>0</v>
      </c>
      <c r="AE50" s="1">
        <v>1</v>
      </c>
      <c r="AF50" s="1">
        <v>0</v>
      </c>
      <c r="AG50" s="1">
        <v>0</v>
      </c>
      <c r="AH50" s="1">
        <v>4380000</v>
      </c>
      <c r="AI50" s="1">
        <v>1</v>
      </c>
      <c r="AJ50" s="1">
        <v>0</v>
      </c>
      <c r="AK50" s="1">
        <v>0</v>
      </c>
      <c r="AL50" s="1">
        <v>0</v>
      </c>
      <c r="AM50" s="1">
        <v>0</v>
      </c>
      <c r="AN50" s="1">
        <v>1</v>
      </c>
      <c r="AO50" s="1">
        <v>87</v>
      </c>
      <c r="AP50" s="1">
        <v>0</v>
      </c>
      <c r="AQ50" s="1">
        <v>0</v>
      </c>
      <c r="AR50" s="1" t="s">
        <v>67</v>
      </c>
      <c r="AS50" s="1" t="s">
        <v>109</v>
      </c>
      <c r="AU50" s="1">
        <v>7.422374429223744</v>
      </c>
      <c r="AV50" s="33">
        <v>0.08525699006978321</v>
      </c>
      <c r="AW50" s="1">
        <v>1</v>
      </c>
    </row>
    <row r="51" spans="1:45" ht="12.75">
      <c r="A51" s="1">
        <v>18</v>
      </c>
      <c r="B51" s="1">
        <v>1992</v>
      </c>
      <c r="C51" s="1">
        <v>1986</v>
      </c>
      <c r="D51" s="1" t="s">
        <v>77</v>
      </c>
      <c r="E51" s="1">
        <v>0</v>
      </c>
      <c r="F51" s="1" t="s">
        <v>111</v>
      </c>
      <c r="G51" s="1">
        <v>6160000</v>
      </c>
      <c r="I51" s="31">
        <v>1</v>
      </c>
      <c r="J51" s="116">
        <v>24025.410756891666</v>
      </c>
      <c r="K51" s="116">
        <v>8326620.859251615</v>
      </c>
      <c r="L51" s="36">
        <v>0</v>
      </c>
      <c r="M51" s="1">
        <f t="shared" si="0"/>
        <v>11</v>
      </c>
      <c r="N51" s="77">
        <f t="shared" si="1"/>
        <v>346.57558796838185</v>
      </c>
      <c r="O51" s="1">
        <v>0</v>
      </c>
      <c r="P51" s="37">
        <v>0</v>
      </c>
      <c r="Q51">
        <v>0</v>
      </c>
      <c r="R51" s="61">
        <v>1</v>
      </c>
      <c r="S51">
        <v>10</v>
      </c>
      <c r="T51" s="39">
        <v>5</v>
      </c>
      <c r="V51" s="1">
        <v>19.1</v>
      </c>
      <c r="W51" s="1">
        <v>1</v>
      </c>
      <c r="X51" s="1">
        <v>0</v>
      </c>
      <c r="Y51" s="1">
        <v>0</v>
      </c>
      <c r="Z51" s="1">
        <v>1</v>
      </c>
      <c r="AA51" s="1">
        <v>0</v>
      </c>
      <c r="AB51" s="1">
        <v>0</v>
      </c>
      <c r="AC51" s="1">
        <v>1</v>
      </c>
      <c r="AD51" s="1">
        <v>1</v>
      </c>
      <c r="AE51" s="1">
        <v>0</v>
      </c>
      <c r="AF51" s="1">
        <v>0</v>
      </c>
      <c r="AG51" s="1">
        <v>0</v>
      </c>
      <c r="AI51" s="1">
        <v>0</v>
      </c>
      <c r="AJ51" s="1">
        <v>0</v>
      </c>
      <c r="AK51" s="1">
        <v>0</v>
      </c>
      <c r="AL51" s="1">
        <v>1</v>
      </c>
      <c r="AM51" s="1">
        <v>0</v>
      </c>
      <c r="AN51" s="1">
        <v>1</v>
      </c>
      <c r="AO51" s="1">
        <v>55</v>
      </c>
      <c r="AP51" s="1">
        <v>0</v>
      </c>
      <c r="AQ51" s="1">
        <v>1</v>
      </c>
      <c r="AR51" s="1" t="s">
        <v>67</v>
      </c>
      <c r="AS51" s="1" t="s">
        <v>112</v>
      </c>
    </row>
    <row r="52" spans="1:45" ht="12.75">
      <c r="A52" s="1">
        <v>18</v>
      </c>
      <c r="B52" s="1">
        <v>1992</v>
      </c>
      <c r="C52" s="1">
        <v>1986</v>
      </c>
      <c r="D52" s="1" t="s">
        <v>77</v>
      </c>
      <c r="E52" s="1">
        <v>0</v>
      </c>
      <c r="F52" s="1" t="s">
        <v>111</v>
      </c>
      <c r="G52" s="1">
        <v>22144000</v>
      </c>
      <c r="I52" s="31">
        <v>1</v>
      </c>
      <c r="J52" s="116">
        <v>24025.410756891666</v>
      </c>
      <c r="K52" s="116">
        <v>29932579.920011</v>
      </c>
      <c r="L52" s="36">
        <v>0</v>
      </c>
      <c r="M52" s="1">
        <f t="shared" si="0"/>
        <v>11</v>
      </c>
      <c r="N52" s="77">
        <f t="shared" si="1"/>
        <v>1245.8717240214037</v>
      </c>
      <c r="O52" s="1">
        <v>0</v>
      </c>
      <c r="P52" s="37">
        <v>0</v>
      </c>
      <c r="Q52">
        <v>0</v>
      </c>
      <c r="R52" s="61">
        <v>1</v>
      </c>
      <c r="S52">
        <v>5</v>
      </c>
      <c r="T52" s="39">
        <v>-5</v>
      </c>
      <c r="V52" s="1">
        <v>19.1</v>
      </c>
      <c r="W52" s="1">
        <v>1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1</v>
      </c>
      <c r="AD52" s="1">
        <v>1</v>
      </c>
      <c r="AE52" s="1">
        <v>0</v>
      </c>
      <c r="AF52" s="1">
        <v>0</v>
      </c>
      <c r="AG52" s="1">
        <v>0</v>
      </c>
      <c r="AI52" s="1">
        <v>0</v>
      </c>
      <c r="AJ52" s="1">
        <v>0</v>
      </c>
      <c r="AK52" s="1">
        <v>0</v>
      </c>
      <c r="AL52" s="1">
        <v>1</v>
      </c>
      <c r="AM52" s="1">
        <v>0</v>
      </c>
      <c r="AN52" s="1">
        <v>1</v>
      </c>
      <c r="AO52" s="1">
        <v>43</v>
      </c>
      <c r="AP52" s="1">
        <v>0</v>
      </c>
      <c r="AQ52" s="1">
        <v>1</v>
      </c>
      <c r="AR52" s="1" t="s">
        <v>67</v>
      </c>
      <c r="AS52" s="1" t="s">
        <v>112</v>
      </c>
    </row>
    <row r="53" spans="1:45" ht="12.75">
      <c r="A53" s="1">
        <v>19</v>
      </c>
      <c r="B53" s="1">
        <v>1974</v>
      </c>
      <c r="C53" s="1">
        <v>1974</v>
      </c>
      <c r="D53" s="1" t="s">
        <v>65</v>
      </c>
      <c r="E53" s="1">
        <v>1</v>
      </c>
      <c r="F53" s="1" t="s">
        <v>85</v>
      </c>
      <c r="G53" s="1">
        <v>87000</v>
      </c>
      <c r="I53" s="53">
        <v>0.649999976158142</v>
      </c>
      <c r="J53" s="116">
        <v>13413.163168950372</v>
      </c>
      <c r="K53" s="116">
        <v>783939.1426904727</v>
      </c>
      <c r="L53" s="36">
        <v>0</v>
      </c>
      <c r="M53" s="1">
        <f t="shared" si="0"/>
        <v>23</v>
      </c>
      <c r="N53" s="37">
        <f t="shared" si="1"/>
        <v>58.44550855127029</v>
      </c>
      <c r="O53" s="1">
        <v>0</v>
      </c>
      <c r="P53" s="37">
        <v>0</v>
      </c>
      <c r="Q53">
        <v>0</v>
      </c>
      <c r="R53" s="61">
        <v>0</v>
      </c>
      <c r="T53" s="39">
        <v>0.035</v>
      </c>
      <c r="V53" s="1">
        <v>12.8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1</v>
      </c>
      <c r="AC53" s="1">
        <v>0</v>
      </c>
      <c r="AD53" s="1">
        <v>0</v>
      </c>
      <c r="AE53" s="1">
        <v>0</v>
      </c>
      <c r="AF53" s="1">
        <v>1</v>
      </c>
      <c r="AG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33" t="s">
        <v>69</v>
      </c>
      <c r="AP53" s="1">
        <v>0</v>
      </c>
      <c r="AQ53" s="1">
        <v>0</v>
      </c>
      <c r="AR53" s="1" t="s">
        <v>62</v>
      </c>
      <c r="AS53" s="1" t="s">
        <v>114</v>
      </c>
    </row>
    <row r="54" spans="1:49" ht="12.75">
      <c r="A54" s="1">
        <v>20</v>
      </c>
      <c r="B54" s="1">
        <v>1991</v>
      </c>
      <c r="C54" s="1">
        <v>1990</v>
      </c>
      <c r="D54" s="1" t="s">
        <v>89</v>
      </c>
      <c r="E54" s="1">
        <v>0</v>
      </c>
      <c r="F54" s="4" t="s">
        <v>90</v>
      </c>
      <c r="G54" s="1">
        <v>2009000</v>
      </c>
      <c r="H54" s="1">
        <v>1379000</v>
      </c>
      <c r="I54" s="53">
        <v>1.46000003814697</v>
      </c>
      <c r="J54" s="116">
        <v>16107.313152865703</v>
      </c>
      <c r="K54" s="116">
        <v>1539039.0255277674</v>
      </c>
      <c r="L54" s="36">
        <v>0</v>
      </c>
      <c r="M54" s="1">
        <f t="shared" si="0"/>
        <v>7</v>
      </c>
      <c r="N54" s="37">
        <f t="shared" si="1"/>
        <v>95.54908450103312</v>
      </c>
      <c r="O54" s="1">
        <v>0</v>
      </c>
      <c r="P54" s="37">
        <v>1</v>
      </c>
      <c r="Q54">
        <v>0</v>
      </c>
      <c r="R54" s="61">
        <v>0</v>
      </c>
      <c r="T54" s="39">
        <v>3</v>
      </c>
      <c r="V54" s="1">
        <v>21.53</v>
      </c>
      <c r="W54" s="1">
        <v>1</v>
      </c>
      <c r="X54" s="1">
        <v>0</v>
      </c>
      <c r="Y54" s="1">
        <v>1</v>
      </c>
      <c r="Z54" s="1">
        <v>1</v>
      </c>
      <c r="AA54" s="1">
        <v>0</v>
      </c>
      <c r="AB54" s="1">
        <v>0</v>
      </c>
      <c r="AC54" s="1">
        <v>1</v>
      </c>
      <c r="AD54" s="1">
        <v>1</v>
      </c>
      <c r="AE54" s="1">
        <v>0</v>
      </c>
      <c r="AF54" s="1">
        <v>0</v>
      </c>
      <c r="AG54" s="1">
        <v>0</v>
      </c>
      <c r="AH54" s="1">
        <v>188000</v>
      </c>
      <c r="AI54" s="1">
        <v>0</v>
      </c>
      <c r="AJ54" s="1">
        <v>0</v>
      </c>
      <c r="AK54" s="1">
        <v>1</v>
      </c>
      <c r="AL54" s="1">
        <v>0</v>
      </c>
      <c r="AM54" s="1">
        <v>0</v>
      </c>
      <c r="AN54" s="1">
        <v>1</v>
      </c>
      <c r="AO54" s="1">
        <v>308</v>
      </c>
      <c r="AP54" s="1">
        <v>1</v>
      </c>
      <c r="AQ54" s="1">
        <v>1</v>
      </c>
      <c r="AR54" s="1" t="s">
        <v>67</v>
      </c>
      <c r="AS54" s="1" t="s">
        <v>99</v>
      </c>
      <c r="AU54" s="1">
        <v>10.686170212765957</v>
      </c>
      <c r="AV54" s="33">
        <v>0.059401185614286804</v>
      </c>
      <c r="AW54" s="1">
        <v>1</v>
      </c>
    </row>
    <row r="55" spans="1:49" ht="12.75">
      <c r="A55" s="1">
        <v>20</v>
      </c>
      <c r="B55" s="1">
        <v>1991</v>
      </c>
      <c r="C55" s="1">
        <v>1990</v>
      </c>
      <c r="D55" s="1" t="s">
        <v>89</v>
      </c>
      <c r="E55" s="1">
        <v>0</v>
      </c>
      <c r="F55" s="4" t="s">
        <v>90</v>
      </c>
      <c r="G55" s="1">
        <v>1437000</v>
      </c>
      <c r="H55" s="1">
        <v>1108000</v>
      </c>
      <c r="I55" s="53">
        <v>1.46000003814697</v>
      </c>
      <c r="J55" s="116">
        <v>16107.313152865703</v>
      </c>
      <c r="K55" s="116">
        <v>1100845.7340385274</v>
      </c>
      <c r="L55" s="36">
        <v>0</v>
      </c>
      <c r="M55" s="1">
        <f t="shared" si="0"/>
        <v>7</v>
      </c>
      <c r="N55" s="37">
        <f t="shared" si="1"/>
        <v>68.34446711198835</v>
      </c>
      <c r="O55" s="1">
        <v>0</v>
      </c>
      <c r="P55" s="37">
        <v>1</v>
      </c>
      <c r="Q55">
        <v>0</v>
      </c>
      <c r="R55" s="61">
        <v>0</v>
      </c>
      <c r="S55">
        <v>8</v>
      </c>
      <c r="T55" s="39">
        <v>4</v>
      </c>
      <c r="V55" s="1">
        <v>21.53</v>
      </c>
      <c r="W55" s="1">
        <v>1</v>
      </c>
      <c r="X55" s="1">
        <v>0</v>
      </c>
      <c r="Y55" s="1">
        <v>1</v>
      </c>
      <c r="Z55" s="1">
        <v>1</v>
      </c>
      <c r="AA55" s="1">
        <v>0</v>
      </c>
      <c r="AB55" s="1">
        <v>0</v>
      </c>
      <c r="AC55" s="1">
        <v>1</v>
      </c>
      <c r="AD55" s="1">
        <v>0</v>
      </c>
      <c r="AE55" s="1">
        <v>0</v>
      </c>
      <c r="AF55" s="1">
        <v>1</v>
      </c>
      <c r="AG55" s="1">
        <v>0</v>
      </c>
      <c r="AH55" s="1">
        <v>80000</v>
      </c>
      <c r="AI55" s="1">
        <v>0</v>
      </c>
      <c r="AJ55" s="1">
        <v>0</v>
      </c>
      <c r="AK55" s="1">
        <v>0</v>
      </c>
      <c r="AL55" s="1">
        <v>0</v>
      </c>
      <c r="AM55" s="1">
        <v>1</v>
      </c>
      <c r="AN55" s="1">
        <v>1</v>
      </c>
      <c r="AO55" s="1">
        <v>296</v>
      </c>
      <c r="AP55" s="1">
        <v>1</v>
      </c>
      <c r="AQ55" s="1">
        <v>1</v>
      </c>
      <c r="AR55" s="1" t="s">
        <v>67</v>
      </c>
      <c r="AS55" s="1" t="s">
        <v>99</v>
      </c>
      <c r="AU55" s="1">
        <v>17.9625</v>
      </c>
      <c r="AV55" s="33">
        <v>0.03540505477769828</v>
      </c>
      <c r="AW55" s="1">
        <v>1</v>
      </c>
    </row>
    <row r="56" spans="1:49" ht="12.75">
      <c r="A56" s="1">
        <v>20</v>
      </c>
      <c r="B56" s="1">
        <v>1991</v>
      </c>
      <c r="C56" s="1">
        <v>1990</v>
      </c>
      <c r="D56" s="1" t="s">
        <v>89</v>
      </c>
      <c r="E56" s="1">
        <v>0</v>
      </c>
      <c r="F56" s="4" t="s">
        <v>90</v>
      </c>
      <c r="G56" s="1">
        <v>1849000</v>
      </c>
      <c r="H56" s="1">
        <v>1253000</v>
      </c>
      <c r="I56" s="53">
        <v>1.46000003814697</v>
      </c>
      <c r="J56" s="116">
        <v>16107.313152865703</v>
      </c>
      <c r="K56" s="116">
        <v>1416467.4754608471</v>
      </c>
      <c r="L56" s="36">
        <v>0</v>
      </c>
      <c r="M56" s="1">
        <f t="shared" si="0"/>
        <v>7</v>
      </c>
      <c r="N56" s="37">
        <f t="shared" si="1"/>
        <v>87.93940131528633</v>
      </c>
      <c r="O56" s="1">
        <v>0</v>
      </c>
      <c r="P56" s="37">
        <v>1</v>
      </c>
      <c r="Q56">
        <v>0</v>
      </c>
      <c r="R56" s="61">
        <v>0</v>
      </c>
      <c r="S56">
        <v>8</v>
      </c>
      <c r="T56" s="39">
        <v>4</v>
      </c>
      <c r="V56" s="1">
        <v>21.53</v>
      </c>
      <c r="W56" s="1">
        <v>1</v>
      </c>
      <c r="X56" s="1">
        <v>0</v>
      </c>
      <c r="Y56" s="1">
        <v>1</v>
      </c>
      <c r="Z56" s="1">
        <v>1</v>
      </c>
      <c r="AA56" s="1">
        <v>0</v>
      </c>
      <c r="AB56" s="1">
        <v>0</v>
      </c>
      <c r="AC56" s="1">
        <v>1</v>
      </c>
      <c r="AD56" s="1">
        <v>1</v>
      </c>
      <c r="AE56" s="1">
        <v>0</v>
      </c>
      <c r="AF56" s="1">
        <v>0</v>
      </c>
      <c r="AG56" s="1">
        <v>0</v>
      </c>
      <c r="AH56" s="1">
        <v>206000</v>
      </c>
      <c r="AI56" s="1">
        <v>0</v>
      </c>
      <c r="AJ56" s="1">
        <v>0</v>
      </c>
      <c r="AK56" s="1">
        <v>0</v>
      </c>
      <c r="AL56" s="1">
        <v>1</v>
      </c>
      <c r="AM56" s="1">
        <v>0</v>
      </c>
      <c r="AN56" s="1">
        <v>1</v>
      </c>
      <c r="AO56" s="1">
        <v>226</v>
      </c>
      <c r="AP56" s="1">
        <v>1</v>
      </c>
      <c r="AQ56" s="1">
        <v>1</v>
      </c>
      <c r="AR56" s="1" t="s">
        <v>67</v>
      </c>
      <c r="AS56" s="1" t="s">
        <v>99</v>
      </c>
      <c r="AU56" s="1">
        <v>8.975728155339805</v>
      </c>
      <c r="AV56" s="33">
        <v>0.07063551652066889</v>
      </c>
      <c r="AW56" s="1">
        <v>1</v>
      </c>
    </row>
    <row r="57" spans="1:49" ht="12.75">
      <c r="A57" s="1">
        <v>20</v>
      </c>
      <c r="B57" s="1">
        <v>1991</v>
      </c>
      <c r="C57" s="1">
        <v>1990</v>
      </c>
      <c r="D57" s="1" t="s">
        <v>89</v>
      </c>
      <c r="E57" s="1">
        <v>0</v>
      </c>
      <c r="F57" s="4" t="s">
        <v>90</v>
      </c>
      <c r="G57" s="1">
        <v>1871000</v>
      </c>
      <c r="H57" s="1">
        <v>1300000</v>
      </c>
      <c r="I57" s="53">
        <v>1.46000003814697</v>
      </c>
      <c r="J57" s="116">
        <v>16107.313152865703</v>
      </c>
      <c r="K57" s="116">
        <v>1433321.0635950486</v>
      </c>
      <c r="L57" s="36">
        <v>0</v>
      </c>
      <c r="M57" s="1">
        <f t="shared" si="0"/>
        <v>7</v>
      </c>
      <c r="N57" s="37">
        <f t="shared" si="1"/>
        <v>88.98573275332652</v>
      </c>
      <c r="O57" s="1">
        <v>0</v>
      </c>
      <c r="P57" s="37">
        <v>1</v>
      </c>
      <c r="Q57">
        <v>0</v>
      </c>
      <c r="R57" s="61">
        <v>0</v>
      </c>
      <c r="T57" s="39">
        <v>14.25</v>
      </c>
      <c r="V57" s="1">
        <v>21.53</v>
      </c>
      <c r="W57" s="1">
        <v>1</v>
      </c>
      <c r="X57" s="1">
        <v>0</v>
      </c>
      <c r="Y57" s="1">
        <v>1</v>
      </c>
      <c r="Z57" s="1">
        <v>1</v>
      </c>
      <c r="AA57" s="1">
        <v>0</v>
      </c>
      <c r="AB57" s="1">
        <v>0</v>
      </c>
      <c r="AC57" s="1">
        <v>1</v>
      </c>
      <c r="AD57" s="1">
        <v>0</v>
      </c>
      <c r="AE57" s="1">
        <v>1</v>
      </c>
      <c r="AF57" s="1">
        <v>0</v>
      </c>
      <c r="AG57" s="1">
        <v>0</v>
      </c>
      <c r="AH57" s="1">
        <v>153000</v>
      </c>
      <c r="AI57" s="1">
        <v>0</v>
      </c>
      <c r="AJ57" s="1">
        <v>0</v>
      </c>
      <c r="AK57" s="1">
        <v>0</v>
      </c>
      <c r="AL57" s="1">
        <v>1</v>
      </c>
      <c r="AM57" s="1">
        <v>0</v>
      </c>
      <c r="AN57" s="1">
        <v>1</v>
      </c>
      <c r="AO57" s="1">
        <v>500</v>
      </c>
      <c r="AP57" s="1">
        <v>1</v>
      </c>
      <c r="AQ57" s="1">
        <v>1</v>
      </c>
      <c r="AR57" s="1" t="s">
        <v>67</v>
      </c>
      <c r="AS57" s="1" t="s">
        <v>99</v>
      </c>
      <c r="AU57" s="1">
        <v>12.22875816993464</v>
      </c>
      <c r="AV57" s="33">
        <v>0.05194365539594435</v>
      </c>
      <c r="AW57" s="1">
        <v>1</v>
      </c>
    </row>
    <row r="58" spans="1:49" ht="12.75">
      <c r="A58" s="1">
        <v>20</v>
      </c>
      <c r="B58" s="1">
        <v>1991</v>
      </c>
      <c r="C58" s="1">
        <v>1990</v>
      </c>
      <c r="D58" s="1" t="s">
        <v>89</v>
      </c>
      <c r="E58" s="1">
        <v>0</v>
      </c>
      <c r="F58" s="4" t="s">
        <v>90</v>
      </c>
      <c r="G58" s="1">
        <v>2297000</v>
      </c>
      <c r="H58" s="1">
        <v>1226000</v>
      </c>
      <c r="I58" s="53">
        <v>1.46000003814697</v>
      </c>
      <c r="J58" s="116">
        <v>16107.313152865703</v>
      </c>
      <c r="K58" s="116">
        <v>1759667.8156482237</v>
      </c>
      <c r="L58" s="36">
        <v>0</v>
      </c>
      <c r="M58" s="1">
        <f t="shared" si="0"/>
        <v>7</v>
      </c>
      <c r="N58" s="37">
        <f t="shared" si="1"/>
        <v>109.24651423537735</v>
      </c>
      <c r="O58" s="1">
        <v>0</v>
      </c>
      <c r="P58" s="37">
        <v>1</v>
      </c>
      <c r="Q58">
        <v>0</v>
      </c>
      <c r="R58" s="61">
        <v>0</v>
      </c>
      <c r="T58" s="39">
        <v>14.25</v>
      </c>
      <c r="V58" s="1">
        <v>21.53</v>
      </c>
      <c r="W58" s="1">
        <v>1</v>
      </c>
      <c r="X58" s="1">
        <v>0</v>
      </c>
      <c r="Y58" s="1">
        <v>1</v>
      </c>
      <c r="Z58" s="1">
        <v>1</v>
      </c>
      <c r="AA58" s="1">
        <v>0</v>
      </c>
      <c r="AB58" s="1">
        <v>0</v>
      </c>
      <c r="AC58" s="1">
        <v>1</v>
      </c>
      <c r="AD58" s="1">
        <v>0</v>
      </c>
      <c r="AE58" s="1">
        <v>1</v>
      </c>
      <c r="AF58" s="1">
        <v>0</v>
      </c>
      <c r="AG58" s="1">
        <v>0</v>
      </c>
      <c r="AH58" s="1">
        <v>880000</v>
      </c>
      <c r="AI58" s="1">
        <v>1</v>
      </c>
      <c r="AJ58" s="1">
        <v>0</v>
      </c>
      <c r="AK58" s="1">
        <v>0</v>
      </c>
      <c r="AL58" s="1">
        <v>0</v>
      </c>
      <c r="AM58" s="1">
        <v>0</v>
      </c>
      <c r="AN58" s="1">
        <v>1</v>
      </c>
      <c r="AO58" s="1">
        <v>108</v>
      </c>
      <c r="AP58" s="1">
        <v>1</v>
      </c>
      <c r="AQ58" s="1">
        <v>1</v>
      </c>
      <c r="AR58" s="1" t="s">
        <v>67</v>
      </c>
      <c r="AS58" s="1" t="s">
        <v>99</v>
      </c>
      <c r="AU58" s="1">
        <v>2.610227272727273</v>
      </c>
      <c r="AV58" s="33">
        <v>0.23291395675721357</v>
      </c>
      <c r="AW58" s="1">
        <v>1</v>
      </c>
    </row>
    <row r="59" spans="1:44" ht="12.75">
      <c r="A59" s="1">
        <v>21</v>
      </c>
      <c r="B59" s="1">
        <v>1986</v>
      </c>
      <c r="C59" s="1">
        <v>1984</v>
      </c>
      <c r="D59" s="1" t="s">
        <v>77</v>
      </c>
      <c r="E59" s="1">
        <v>0</v>
      </c>
      <c r="F59" s="1" t="s">
        <v>111</v>
      </c>
      <c r="G59" s="1">
        <v>100000</v>
      </c>
      <c r="I59" s="31">
        <v>1</v>
      </c>
      <c r="J59" s="116">
        <v>23016.430976857115</v>
      </c>
      <c r="K59" s="116">
        <v>143351.1923788228</v>
      </c>
      <c r="L59" s="36">
        <v>0</v>
      </c>
      <c r="M59" s="1">
        <f t="shared" si="0"/>
        <v>13</v>
      </c>
      <c r="N59" s="37">
        <f t="shared" si="1"/>
        <v>6.2282111645789735</v>
      </c>
      <c r="O59" s="1">
        <v>0</v>
      </c>
      <c r="P59" s="37">
        <v>0</v>
      </c>
      <c r="Q59">
        <v>0</v>
      </c>
      <c r="R59" s="61">
        <v>0</v>
      </c>
      <c r="U59" s="1">
        <v>180</v>
      </c>
      <c r="V59" s="1">
        <v>18.72</v>
      </c>
      <c r="W59" s="1">
        <v>0</v>
      </c>
      <c r="X59" s="1">
        <v>1</v>
      </c>
      <c r="Y59" s="1">
        <v>1</v>
      </c>
      <c r="Z59" s="1">
        <v>0</v>
      </c>
      <c r="AA59" s="1">
        <v>0</v>
      </c>
      <c r="AB59" s="1">
        <v>1</v>
      </c>
      <c r="AC59" s="1">
        <v>1</v>
      </c>
      <c r="AD59" s="1">
        <v>1</v>
      </c>
      <c r="AE59" s="1">
        <v>0</v>
      </c>
      <c r="AF59" s="1">
        <v>0</v>
      </c>
      <c r="AG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P59" s="1">
        <v>0</v>
      </c>
      <c r="AR59" s="1" t="s">
        <v>62</v>
      </c>
    </row>
    <row r="60" spans="1:44" ht="12.75">
      <c r="A60" s="1">
        <v>21</v>
      </c>
      <c r="B60" s="1">
        <v>1986</v>
      </c>
      <c r="C60" s="1">
        <v>1984</v>
      </c>
      <c r="D60" s="1" t="s">
        <v>77</v>
      </c>
      <c r="E60" s="1">
        <v>0</v>
      </c>
      <c r="F60" s="1" t="s">
        <v>111</v>
      </c>
      <c r="G60" s="1">
        <v>300000</v>
      </c>
      <c r="I60" s="31">
        <v>1</v>
      </c>
      <c r="J60" s="116">
        <v>23016.430976857115</v>
      </c>
      <c r="K60" s="116">
        <v>430053.57713646843</v>
      </c>
      <c r="L60" s="36">
        <v>0</v>
      </c>
      <c r="M60" s="1">
        <f aca="true" t="shared" si="2" ref="M60:M75">1997-C60</f>
        <v>13</v>
      </c>
      <c r="N60" s="37">
        <f t="shared" si="1"/>
        <v>18.68463349373692</v>
      </c>
      <c r="O60" s="1">
        <v>0</v>
      </c>
      <c r="P60" s="37">
        <v>0</v>
      </c>
      <c r="Q60">
        <v>0</v>
      </c>
      <c r="R60" s="61">
        <v>0</v>
      </c>
      <c r="U60" s="1">
        <v>400</v>
      </c>
      <c r="V60" s="1">
        <v>18.72</v>
      </c>
      <c r="W60" s="1">
        <v>0</v>
      </c>
      <c r="X60" s="1">
        <v>1</v>
      </c>
      <c r="Y60" s="1">
        <v>1</v>
      </c>
      <c r="Z60" s="1">
        <v>0</v>
      </c>
      <c r="AA60" s="1">
        <v>0</v>
      </c>
      <c r="AB60" s="1">
        <v>1</v>
      </c>
      <c r="AC60" s="1">
        <v>1</v>
      </c>
      <c r="AD60" s="1">
        <v>1</v>
      </c>
      <c r="AE60" s="1">
        <v>0</v>
      </c>
      <c r="AF60" s="1">
        <v>0</v>
      </c>
      <c r="AG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P60" s="1">
        <v>0</v>
      </c>
      <c r="AR60" s="1" t="s">
        <v>62</v>
      </c>
    </row>
    <row r="61" spans="1:44" ht="12.75">
      <c r="A61" s="1">
        <v>21</v>
      </c>
      <c r="B61" s="1">
        <v>1986</v>
      </c>
      <c r="C61" s="1">
        <v>1984</v>
      </c>
      <c r="D61" s="1" t="s">
        <v>77</v>
      </c>
      <c r="E61" s="1">
        <v>0</v>
      </c>
      <c r="F61" s="1" t="s">
        <v>111</v>
      </c>
      <c r="G61" s="1">
        <v>300000</v>
      </c>
      <c r="I61" s="31">
        <v>1</v>
      </c>
      <c r="J61" s="116">
        <v>23016.430976857115</v>
      </c>
      <c r="K61" s="116">
        <v>430053.57713646843</v>
      </c>
      <c r="L61" s="36">
        <v>0</v>
      </c>
      <c r="M61" s="1">
        <f t="shared" si="2"/>
        <v>13</v>
      </c>
      <c r="N61" s="37">
        <f t="shared" si="1"/>
        <v>18.68463349373692</v>
      </c>
      <c r="O61" s="1">
        <v>0</v>
      </c>
      <c r="P61" s="37">
        <v>0</v>
      </c>
      <c r="Q61">
        <v>0</v>
      </c>
      <c r="R61" s="61">
        <v>0</v>
      </c>
      <c r="T61" s="99"/>
      <c r="U61" s="1">
        <v>1300</v>
      </c>
      <c r="V61" s="1">
        <v>18.72</v>
      </c>
      <c r="W61" s="1">
        <v>0</v>
      </c>
      <c r="X61" s="1">
        <v>1</v>
      </c>
      <c r="Y61" s="1">
        <v>1</v>
      </c>
      <c r="Z61" s="1">
        <v>0</v>
      </c>
      <c r="AA61" s="1">
        <v>0</v>
      </c>
      <c r="AB61" s="1">
        <v>1</v>
      </c>
      <c r="AC61" s="1">
        <v>1</v>
      </c>
      <c r="AD61" s="1">
        <v>1</v>
      </c>
      <c r="AE61" s="1">
        <v>0</v>
      </c>
      <c r="AF61" s="1">
        <v>0</v>
      </c>
      <c r="AG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P61" s="1">
        <v>0</v>
      </c>
      <c r="AR61" s="1" t="s">
        <v>62</v>
      </c>
    </row>
    <row r="62" spans="1:44" ht="12.75">
      <c r="A62" s="1">
        <v>21</v>
      </c>
      <c r="B62" s="1">
        <v>1986</v>
      </c>
      <c r="C62" s="1">
        <v>1984</v>
      </c>
      <c r="D62" s="1" t="s">
        <v>77</v>
      </c>
      <c r="E62" s="1">
        <v>0</v>
      </c>
      <c r="F62" s="1" t="s">
        <v>111</v>
      </c>
      <c r="G62" s="1">
        <v>1300000</v>
      </c>
      <c r="I62" s="31">
        <v>1</v>
      </c>
      <c r="J62" s="116">
        <v>23016.430976857115</v>
      </c>
      <c r="K62" s="116">
        <v>1863565.5009246967</v>
      </c>
      <c r="L62" s="36">
        <v>0</v>
      </c>
      <c r="M62" s="1">
        <f t="shared" si="2"/>
        <v>13</v>
      </c>
      <c r="N62" s="37">
        <f t="shared" si="1"/>
        <v>80.96674513952667</v>
      </c>
      <c r="O62" s="1">
        <v>0</v>
      </c>
      <c r="P62" s="37">
        <v>0</v>
      </c>
      <c r="Q62">
        <v>0</v>
      </c>
      <c r="R62" s="61">
        <v>0</v>
      </c>
      <c r="T62" s="99"/>
      <c r="U62" s="1">
        <v>1850</v>
      </c>
      <c r="V62" s="1">
        <v>18.72</v>
      </c>
      <c r="W62" s="1">
        <v>0</v>
      </c>
      <c r="X62" s="1">
        <v>1</v>
      </c>
      <c r="Y62" s="1">
        <v>1</v>
      </c>
      <c r="Z62" s="1">
        <v>0</v>
      </c>
      <c r="AA62" s="1">
        <v>0</v>
      </c>
      <c r="AB62" s="1">
        <v>1</v>
      </c>
      <c r="AC62" s="1">
        <v>1</v>
      </c>
      <c r="AD62" s="1">
        <v>1</v>
      </c>
      <c r="AE62" s="1">
        <v>0</v>
      </c>
      <c r="AF62" s="1">
        <v>0</v>
      </c>
      <c r="AG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P62" s="1">
        <v>0</v>
      </c>
      <c r="AR62" s="1" t="s">
        <v>62</v>
      </c>
    </row>
    <row r="63" spans="1:49" ht="12.75">
      <c r="A63" s="1">
        <v>22</v>
      </c>
      <c r="B63" s="1">
        <v>1991</v>
      </c>
      <c r="C63" s="1">
        <v>1987</v>
      </c>
      <c r="D63" s="1" t="s">
        <v>93</v>
      </c>
      <c r="E63" s="1">
        <v>1</v>
      </c>
      <c r="F63" s="4" t="s">
        <v>94</v>
      </c>
      <c r="G63" s="1">
        <v>64500000</v>
      </c>
      <c r="H63" s="1">
        <v>6700000</v>
      </c>
      <c r="I63" s="53">
        <v>9.5600004196167</v>
      </c>
      <c r="J63" s="116">
        <v>16385.823181290667</v>
      </c>
      <c r="K63" s="116">
        <v>8672120.349077646</v>
      </c>
      <c r="L63" s="36">
        <v>0</v>
      </c>
      <c r="M63" s="1">
        <f t="shared" si="2"/>
        <v>10</v>
      </c>
      <c r="N63" s="37">
        <f t="shared" si="1"/>
        <v>529.2453270812463</v>
      </c>
      <c r="O63" s="1">
        <v>0</v>
      </c>
      <c r="P63" s="37">
        <v>1</v>
      </c>
      <c r="Q63">
        <v>0</v>
      </c>
      <c r="R63" s="61">
        <v>0</v>
      </c>
      <c r="S63">
        <v>50.7</v>
      </c>
      <c r="T63" s="39">
        <v>25.35</v>
      </c>
      <c r="V63" s="1">
        <v>9.39</v>
      </c>
      <c r="W63" s="1">
        <v>1</v>
      </c>
      <c r="X63" s="1">
        <v>0</v>
      </c>
      <c r="Y63" s="1">
        <v>1</v>
      </c>
      <c r="Z63" s="1">
        <v>1</v>
      </c>
      <c r="AA63" s="1">
        <v>0</v>
      </c>
      <c r="AB63" s="1">
        <v>0</v>
      </c>
      <c r="AC63" s="1">
        <v>1</v>
      </c>
      <c r="AD63" s="1">
        <v>1</v>
      </c>
      <c r="AE63" s="1">
        <v>0</v>
      </c>
      <c r="AF63" s="1">
        <v>0</v>
      </c>
      <c r="AG63" s="1">
        <v>0</v>
      </c>
      <c r="AH63" s="1">
        <v>25000000</v>
      </c>
      <c r="AI63" s="1">
        <v>0</v>
      </c>
      <c r="AJ63" s="1">
        <v>0</v>
      </c>
      <c r="AK63" s="1">
        <v>0</v>
      </c>
      <c r="AL63" s="1">
        <v>1</v>
      </c>
      <c r="AM63" s="1">
        <v>0</v>
      </c>
      <c r="AN63" s="1">
        <v>1</v>
      </c>
      <c r="AO63" s="1">
        <v>406</v>
      </c>
      <c r="AP63" s="1">
        <v>1</v>
      </c>
      <c r="AQ63" s="1">
        <v>1</v>
      </c>
      <c r="AR63" s="1" t="s">
        <v>67</v>
      </c>
      <c r="AS63" s="1" t="s">
        <v>117</v>
      </c>
      <c r="AU63" s="1">
        <v>2.58</v>
      </c>
      <c r="AV63" s="33">
        <v>0.23540196040769987</v>
      </c>
      <c r="AW63" s="1">
        <v>1</v>
      </c>
    </row>
    <row r="64" spans="1:49" ht="12.75">
      <c r="A64" s="1">
        <v>22</v>
      </c>
      <c r="B64" s="1">
        <v>1991</v>
      </c>
      <c r="C64" s="1">
        <v>1987</v>
      </c>
      <c r="D64" s="1" t="s">
        <v>93</v>
      </c>
      <c r="E64" s="1">
        <v>1</v>
      </c>
      <c r="F64" s="4" t="s">
        <v>94</v>
      </c>
      <c r="G64" s="1">
        <v>107200000</v>
      </c>
      <c r="H64" s="1">
        <v>8000000</v>
      </c>
      <c r="I64" s="53">
        <v>9.5600004196167</v>
      </c>
      <c r="J64" s="116">
        <v>16385.823181290667</v>
      </c>
      <c r="K64" s="116">
        <v>14413198.471645327</v>
      </c>
      <c r="L64" s="36">
        <v>0</v>
      </c>
      <c r="M64" s="1">
        <f t="shared" si="2"/>
        <v>10</v>
      </c>
      <c r="N64" s="37">
        <f t="shared" si="1"/>
        <v>879.6139389629394</v>
      </c>
      <c r="O64" s="1">
        <v>0</v>
      </c>
      <c r="P64" s="37">
        <v>1</v>
      </c>
      <c r="Q64">
        <v>0</v>
      </c>
      <c r="R64" s="61">
        <v>0</v>
      </c>
      <c r="S64">
        <v>50.7</v>
      </c>
      <c r="T64" s="39">
        <v>12.68</v>
      </c>
      <c r="V64" s="1">
        <v>9.39</v>
      </c>
      <c r="W64" s="1">
        <v>1</v>
      </c>
      <c r="X64" s="1">
        <v>0</v>
      </c>
      <c r="Y64" s="1">
        <v>1</v>
      </c>
      <c r="Z64" s="1">
        <v>1</v>
      </c>
      <c r="AA64" s="1">
        <v>0</v>
      </c>
      <c r="AB64" s="1">
        <v>0</v>
      </c>
      <c r="AC64" s="1">
        <v>1</v>
      </c>
      <c r="AD64" s="1">
        <v>1</v>
      </c>
      <c r="AE64" s="1">
        <v>0</v>
      </c>
      <c r="AF64" s="1">
        <v>0</v>
      </c>
      <c r="AG64" s="1">
        <v>0</v>
      </c>
      <c r="AH64" s="1">
        <v>50200000</v>
      </c>
      <c r="AI64" s="1">
        <v>0</v>
      </c>
      <c r="AJ64" s="1">
        <v>0</v>
      </c>
      <c r="AK64" s="1">
        <v>0</v>
      </c>
      <c r="AL64" s="1">
        <v>1</v>
      </c>
      <c r="AM64" s="1">
        <v>0</v>
      </c>
      <c r="AN64" s="1">
        <v>1</v>
      </c>
      <c r="AO64" s="1">
        <v>403</v>
      </c>
      <c r="AP64" s="1">
        <v>1</v>
      </c>
      <c r="AQ64" s="1">
        <v>1</v>
      </c>
      <c r="AR64" s="1" t="s">
        <v>67</v>
      </c>
      <c r="AS64" s="1" t="s">
        <v>117</v>
      </c>
      <c r="AU64" s="1">
        <v>2.135458167330677</v>
      </c>
      <c r="AV64" s="33">
        <v>0.2788102367453353</v>
      </c>
      <c r="AW64" s="1">
        <v>1</v>
      </c>
    </row>
    <row r="65" spans="1:49" ht="12.75">
      <c r="A65" s="1">
        <v>22</v>
      </c>
      <c r="B65" s="1">
        <v>1991</v>
      </c>
      <c r="C65" s="1">
        <v>1987</v>
      </c>
      <c r="D65" s="1" t="s">
        <v>93</v>
      </c>
      <c r="E65" s="1">
        <v>1</v>
      </c>
      <c r="F65" s="4" t="s">
        <v>94</v>
      </c>
      <c r="G65" s="1">
        <v>193000000</v>
      </c>
      <c r="H65" s="1">
        <v>10000000</v>
      </c>
      <c r="I65" s="53">
        <v>9.5600004196167</v>
      </c>
      <c r="J65" s="116">
        <v>16385.823181290667</v>
      </c>
      <c r="K65" s="116">
        <v>25949135.3080928</v>
      </c>
      <c r="L65" s="36">
        <v>0</v>
      </c>
      <c r="M65" s="1">
        <f t="shared" si="2"/>
        <v>10</v>
      </c>
      <c r="N65" s="37">
        <f t="shared" si="1"/>
        <v>1583.6333042896204</v>
      </c>
      <c r="O65" s="1">
        <v>0</v>
      </c>
      <c r="P65" s="37">
        <v>1</v>
      </c>
      <c r="Q65">
        <v>0</v>
      </c>
      <c r="R65" s="61">
        <v>0</v>
      </c>
      <c r="S65">
        <v>50.7</v>
      </c>
      <c r="T65" s="39">
        <v>5.07</v>
      </c>
      <c r="V65" s="1">
        <v>9.39</v>
      </c>
      <c r="W65" s="1">
        <v>1</v>
      </c>
      <c r="X65" s="1">
        <v>0</v>
      </c>
      <c r="Y65" s="1">
        <v>1</v>
      </c>
      <c r="Z65" s="1">
        <v>1</v>
      </c>
      <c r="AA65" s="1">
        <v>0</v>
      </c>
      <c r="AB65" s="1">
        <v>0</v>
      </c>
      <c r="AC65" s="1">
        <v>1</v>
      </c>
      <c r="AD65" s="1">
        <v>1</v>
      </c>
      <c r="AE65" s="1">
        <v>0</v>
      </c>
      <c r="AF65" s="1">
        <v>0</v>
      </c>
      <c r="AG65" s="1">
        <v>0</v>
      </c>
      <c r="AH65" s="1">
        <v>124900000</v>
      </c>
      <c r="AI65" s="1">
        <v>0</v>
      </c>
      <c r="AJ65" s="1">
        <v>0</v>
      </c>
      <c r="AK65" s="1">
        <v>0</v>
      </c>
      <c r="AL65" s="1">
        <v>1</v>
      </c>
      <c r="AM65" s="1">
        <v>0</v>
      </c>
      <c r="AN65" s="1">
        <v>1</v>
      </c>
      <c r="AO65" s="1">
        <v>401</v>
      </c>
      <c r="AP65" s="1">
        <v>1</v>
      </c>
      <c r="AQ65" s="1">
        <v>1</v>
      </c>
      <c r="AR65" s="1" t="s">
        <v>67</v>
      </c>
      <c r="AS65" s="1" t="s">
        <v>117</v>
      </c>
      <c r="AU65" s="1">
        <v>1.545236188951161</v>
      </c>
      <c r="AV65" s="33">
        <v>0.36565483918640357</v>
      </c>
      <c r="AW65" s="1">
        <v>1</v>
      </c>
    </row>
    <row r="66" spans="1:49" ht="12.75">
      <c r="A66" s="1">
        <v>22</v>
      </c>
      <c r="B66" s="1">
        <v>1991</v>
      </c>
      <c r="C66" s="1">
        <v>1987</v>
      </c>
      <c r="D66" s="1" t="s">
        <v>93</v>
      </c>
      <c r="E66" s="1">
        <v>1</v>
      </c>
      <c r="F66" s="4" t="s">
        <v>94</v>
      </c>
      <c r="G66" s="1">
        <v>53200000</v>
      </c>
      <c r="H66" s="1">
        <v>6100000</v>
      </c>
      <c r="I66" s="53">
        <v>9.5600004196167</v>
      </c>
      <c r="J66" s="116">
        <v>16385.823181290667</v>
      </c>
      <c r="K66" s="116">
        <v>7152818.644510554</v>
      </c>
      <c r="L66" s="36">
        <v>0</v>
      </c>
      <c r="M66" s="1">
        <f t="shared" si="2"/>
        <v>10</v>
      </c>
      <c r="N66" s="37">
        <f t="shared" si="1"/>
        <v>436.52482791817516</v>
      </c>
      <c r="O66" s="1">
        <v>0</v>
      </c>
      <c r="P66" s="37">
        <v>1</v>
      </c>
      <c r="Q66">
        <v>0</v>
      </c>
      <c r="R66" s="61">
        <v>0</v>
      </c>
      <c r="S66" s="55">
        <v>50.7</v>
      </c>
      <c r="T66" s="39">
        <v>25.35</v>
      </c>
      <c r="V66" s="1">
        <v>9.39</v>
      </c>
      <c r="W66" s="1">
        <v>1</v>
      </c>
      <c r="X66" s="1">
        <v>0</v>
      </c>
      <c r="Y66" s="1">
        <v>1</v>
      </c>
      <c r="Z66" s="1">
        <v>1</v>
      </c>
      <c r="AA66" s="1">
        <v>0</v>
      </c>
      <c r="AB66" s="1">
        <v>0</v>
      </c>
      <c r="AC66" s="1">
        <v>1</v>
      </c>
      <c r="AD66" s="1">
        <v>0</v>
      </c>
      <c r="AE66" s="1">
        <v>0</v>
      </c>
      <c r="AF66" s="1">
        <v>1</v>
      </c>
      <c r="AG66" s="1">
        <v>0</v>
      </c>
      <c r="AH66" s="1">
        <v>6800000</v>
      </c>
      <c r="AI66" s="1">
        <v>0</v>
      </c>
      <c r="AJ66" s="1">
        <v>0</v>
      </c>
      <c r="AK66" s="1">
        <v>1</v>
      </c>
      <c r="AL66" s="1">
        <v>0</v>
      </c>
      <c r="AM66" s="1">
        <v>0</v>
      </c>
      <c r="AN66" s="1">
        <v>1</v>
      </c>
      <c r="AO66" s="1">
        <v>382</v>
      </c>
      <c r="AP66" s="1">
        <v>1</v>
      </c>
      <c r="AQ66" s="1">
        <v>1</v>
      </c>
      <c r="AR66" s="1" t="s">
        <v>67</v>
      </c>
      <c r="AS66" s="1" t="s">
        <v>117</v>
      </c>
      <c r="AU66" s="1">
        <v>7.823529411764706</v>
      </c>
      <c r="AV66" s="33">
        <v>0.08093359614630916</v>
      </c>
      <c r="AW66" s="1">
        <v>1</v>
      </c>
    </row>
    <row r="67" spans="1:49" ht="12.75">
      <c r="A67" s="1">
        <v>22</v>
      </c>
      <c r="B67" s="1">
        <v>1991</v>
      </c>
      <c r="C67" s="1">
        <v>1987</v>
      </c>
      <c r="D67" s="1" t="s">
        <v>93</v>
      </c>
      <c r="E67" s="1">
        <v>1</v>
      </c>
      <c r="F67" s="4" t="s">
        <v>94</v>
      </c>
      <c r="G67" s="1">
        <v>9100000</v>
      </c>
      <c r="H67" s="1">
        <v>1200000</v>
      </c>
      <c r="I67" s="53">
        <v>9.5600004196167</v>
      </c>
      <c r="J67" s="116">
        <v>16385.823181290667</v>
      </c>
      <c r="K67" s="116">
        <v>1223508.4523504893</v>
      </c>
      <c r="L67" s="36">
        <v>0</v>
      </c>
      <c r="M67" s="1">
        <f t="shared" si="2"/>
        <v>10</v>
      </c>
      <c r="N67" s="37">
        <f aca="true" t="shared" si="3" ref="N67:N75">K67/J67</f>
        <v>74.668720564951</v>
      </c>
      <c r="O67" s="1">
        <v>0</v>
      </c>
      <c r="P67" s="37">
        <v>1</v>
      </c>
      <c r="Q67">
        <v>0</v>
      </c>
      <c r="R67" s="61">
        <v>0</v>
      </c>
      <c r="S67">
        <v>50.7</v>
      </c>
      <c r="T67" s="39">
        <v>25.35</v>
      </c>
      <c r="V67" s="1">
        <v>9.39</v>
      </c>
      <c r="W67" s="1">
        <v>1</v>
      </c>
      <c r="X67" s="1">
        <v>0</v>
      </c>
      <c r="Y67" s="1">
        <v>1</v>
      </c>
      <c r="Z67" s="1">
        <v>1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1</v>
      </c>
      <c r="AH67" s="1">
        <v>1400000</v>
      </c>
      <c r="AI67" s="1">
        <v>1</v>
      </c>
      <c r="AJ67" s="1">
        <v>0</v>
      </c>
      <c r="AK67" s="1">
        <v>0</v>
      </c>
      <c r="AL67" s="1">
        <v>0</v>
      </c>
      <c r="AM67" s="1">
        <v>0</v>
      </c>
      <c r="AN67" s="1">
        <v>1</v>
      </c>
      <c r="AO67" s="1">
        <v>430</v>
      </c>
      <c r="AP67" s="1">
        <v>1</v>
      </c>
      <c r="AQ67" s="1">
        <v>1</v>
      </c>
      <c r="AR67" s="1" t="s">
        <v>67</v>
      </c>
      <c r="AS67" s="1" t="s">
        <v>117</v>
      </c>
      <c r="AU67" s="1">
        <v>6.5</v>
      </c>
      <c r="AV67" s="33">
        <v>0.09717958067838868</v>
      </c>
      <c r="AW67" s="1">
        <v>1</v>
      </c>
    </row>
    <row r="68" spans="1:45" ht="12.75">
      <c r="A68" s="1">
        <v>23</v>
      </c>
      <c r="B68" s="1">
        <v>1995</v>
      </c>
      <c r="C68" s="1">
        <v>1993</v>
      </c>
      <c r="D68" s="1" t="s">
        <v>93</v>
      </c>
      <c r="E68" s="1">
        <v>1</v>
      </c>
      <c r="F68" s="4" t="s">
        <v>94</v>
      </c>
      <c r="G68" s="1">
        <v>31697376</v>
      </c>
      <c r="H68" s="1">
        <v>12500000</v>
      </c>
      <c r="I68" s="53">
        <v>9.5600004196167</v>
      </c>
      <c r="J68" s="116">
        <v>22302.328161249756</v>
      </c>
      <c r="K68" s="116">
        <v>4261759.060805664</v>
      </c>
      <c r="L68" s="36">
        <v>0</v>
      </c>
      <c r="M68" s="1">
        <f t="shared" si="2"/>
        <v>4</v>
      </c>
      <c r="N68" s="37">
        <f t="shared" si="3"/>
        <v>191.09032160195997</v>
      </c>
      <c r="O68" s="1">
        <v>0</v>
      </c>
      <c r="P68" s="37">
        <v>1</v>
      </c>
      <c r="Q68">
        <v>0</v>
      </c>
      <c r="R68" s="61">
        <v>0</v>
      </c>
      <c r="S68">
        <v>8</v>
      </c>
      <c r="T68" s="39">
        <v>4</v>
      </c>
      <c r="V68" s="1">
        <v>7.27</v>
      </c>
      <c r="W68" s="1">
        <v>1</v>
      </c>
      <c r="X68" s="1">
        <v>0</v>
      </c>
      <c r="Y68" s="1">
        <v>0</v>
      </c>
      <c r="Z68" s="1">
        <v>1</v>
      </c>
      <c r="AA68" s="1">
        <v>0</v>
      </c>
      <c r="AB68" s="1">
        <v>0</v>
      </c>
      <c r="AC68" s="1">
        <v>1</v>
      </c>
      <c r="AD68" s="1">
        <v>0</v>
      </c>
      <c r="AE68" s="1">
        <v>0</v>
      </c>
      <c r="AF68" s="1">
        <v>0</v>
      </c>
      <c r="AG68" s="1">
        <v>1</v>
      </c>
      <c r="AI68" s="1">
        <v>0</v>
      </c>
      <c r="AJ68" s="1">
        <v>0</v>
      </c>
      <c r="AK68" s="1">
        <v>0</v>
      </c>
      <c r="AL68" s="1">
        <v>0</v>
      </c>
      <c r="AM68" s="1">
        <v>1</v>
      </c>
      <c r="AN68" s="1">
        <v>1</v>
      </c>
      <c r="AO68" s="1">
        <v>181</v>
      </c>
      <c r="AP68" s="1">
        <v>1</v>
      </c>
      <c r="AQ68" s="1">
        <v>1</v>
      </c>
      <c r="AR68" s="1" t="s">
        <v>67</v>
      </c>
      <c r="AS68" s="1" t="s">
        <v>118</v>
      </c>
    </row>
    <row r="69" spans="1:45" ht="12.75">
      <c r="A69" s="1">
        <v>23</v>
      </c>
      <c r="B69" s="1">
        <v>1995</v>
      </c>
      <c r="C69" s="1">
        <v>1993</v>
      </c>
      <c r="D69" s="1" t="s">
        <v>93</v>
      </c>
      <c r="E69" s="1">
        <v>1</v>
      </c>
      <c r="F69" s="4" t="s">
        <v>94</v>
      </c>
      <c r="G69" s="1">
        <v>36189972</v>
      </c>
      <c r="H69" s="1">
        <v>12500000</v>
      </c>
      <c r="I69" s="53">
        <v>9.5600004196167</v>
      </c>
      <c r="J69" s="116">
        <v>22302.328161249756</v>
      </c>
      <c r="K69" s="116">
        <v>4865795.234321709</v>
      </c>
      <c r="L69" s="36">
        <v>0</v>
      </c>
      <c r="M69" s="1">
        <f t="shared" si="2"/>
        <v>4</v>
      </c>
      <c r="N69" s="37">
        <f t="shared" si="3"/>
        <v>218.17431790713297</v>
      </c>
      <c r="O69" s="1">
        <v>0</v>
      </c>
      <c r="P69" s="37">
        <v>1</v>
      </c>
      <c r="Q69">
        <v>0</v>
      </c>
      <c r="R69" s="61">
        <v>0</v>
      </c>
      <c r="S69">
        <v>8</v>
      </c>
      <c r="T69" s="39">
        <v>4</v>
      </c>
      <c r="V69" s="1">
        <v>7.27</v>
      </c>
      <c r="W69" s="1">
        <v>1</v>
      </c>
      <c r="X69" s="1">
        <v>0</v>
      </c>
      <c r="Y69" s="1">
        <v>0</v>
      </c>
      <c r="Z69" s="1">
        <v>1</v>
      </c>
      <c r="AA69" s="1">
        <v>0</v>
      </c>
      <c r="AB69" s="1">
        <v>0</v>
      </c>
      <c r="AC69" s="1">
        <v>1</v>
      </c>
      <c r="AD69" s="1">
        <v>0</v>
      </c>
      <c r="AE69" s="1">
        <v>0</v>
      </c>
      <c r="AF69" s="1">
        <v>0</v>
      </c>
      <c r="AG69" s="1">
        <v>1</v>
      </c>
      <c r="AI69" s="1">
        <v>0</v>
      </c>
      <c r="AJ69" s="1">
        <v>0</v>
      </c>
      <c r="AK69" s="1">
        <v>0</v>
      </c>
      <c r="AL69" s="1">
        <v>0</v>
      </c>
      <c r="AM69" s="1">
        <v>1</v>
      </c>
      <c r="AN69" s="1">
        <v>1</v>
      </c>
      <c r="AO69" s="1">
        <v>177</v>
      </c>
      <c r="AP69" s="1">
        <v>1</v>
      </c>
      <c r="AQ69" s="1">
        <v>1</v>
      </c>
      <c r="AR69" s="1" t="s">
        <v>67</v>
      </c>
      <c r="AS69" s="1" t="s">
        <v>118</v>
      </c>
    </row>
    <row r="70" spans="1:45" ht="12.75">
      <c r="A70" s="1">
        <v>24</v>
      </c>
      <c r="B70" s="1">
        <v>1995</v>
      </c>
      <c r="C70" s="1">
        <v>1993</v>
      </c>
      <c r="D70" s="1" t="s">
        <v>120</v>
      </c>
      <c r="E70" s="1">
        <v>1</v>
      </c>
      <c r="F70" s="1" t="s">
        <v>121</v>
      </c>
      <c r="G70" s="1">
        <v>1794667</v>
      </c>
      <c r="H70" s="1">
        <v>833333</v>
      </c>
      <c r="I70" s="53">
        <v>2.03999996185303</v>
      </c>
      <c r="J70" s="116">
        <v>25459.887738577967</v>
      </c>
      <c r="K70" s="116">
        <v>906269.4212865646</v>
      </c>
      <c r="L70" s="36">
        <v>0</v>
      </c>
      <c r="M70" s="1">
        <f t="shared" si="2"/>
        <v>4</v>
      </c>
      <c r="N70" s="37">
        <f t="shared" si="3"/>
        <v>35.595970830356194</v>
      </c>
      <c r="O70" s="1">
        <v>1</v>
      </c>
      <c r="P70" s="37">
        <v>0</v>
      </c>
      <c r="Q70">
        <v>0</v>
      </c>
      <c r="R70" s="61">
        <v>0</v>
      </c>
      <c r="S70">
        <v>15</v>
      </c>
      <c r="T70" s="39">
        <v>7.5</v>
      </c>
      <c r="V70" s="1">
        <v>10.47</v>
      </c>
      <c r="W70" s="1">
        <v>1</v>
      </c>
      <c r="X70" s="33">
        <v>0</v>
      </c>
      <c r="Y70" s="1">
        <v>1</v>
      </c>
      <c r="Z70" s="1">
        <v>1</v>
      </c>
      <c r="AA70" s="1">
        <v>0</v>
      </c>
      <c r="AB70" s="1">
        <v>0</v>
      </c>
      <c r="AC70" s="1">
        <v>1</v>
      </c>
      <c r="AD70" s="1">
        <v>0</v>
      </c>
      <c r="AE70" s="1">
        <v>0</v>
      </c>
      <c r="AF70" s="1">
        <v>0</v>
      </c>
      <c r="AG70" s="1">
        <v>1</v>
      </c>
      <c r="AI70" s="1">
        <v>0</v>
      </c>
      <c r="AJ70" s="1">
        <v>0</v>
      </c>
      <c r="AK70" s="1">
        <v>0</v>
      </c>
      <c r="AL70" s="1">
        <v>0</v>
      </c>
      <c r="AM70" s="1">
        <v>1</v>
      </c>
      <c r="AN70" s="1">
        <v>1</v>
      </c>
      <c r="AO70" s="1">
        <v>48</v>
      </c>
      <c r="AP70" s="1">
        <v>0</v>
      </c>
      <c r="AQ70" s="1">
        <v>1</v>
      </c>
      <c r="AR70" s="1" t="s">
        <v>67</v>
      </c>
      <c r="AS70" s="1" t="s">
        <v>122</v>
      </c>
    </row>
    <row r="71" spans="1:45" ht="12.75">
      <c r="A71" s="1">
        <v>25</v>
      </c>
      <c r="B71" s="1">
        <v>1991</v>
      </c>
      <c r="C71" s="1">
        <v>1991</v>
      </c>
      <c r="D71" s="1" t="s">
        <v>77</v>
      </c>
      <c r="E71" s="1">
        <v>0</v>
      </c>
      <c r="F71" s="1" t="s">
        <v>58</v>
      </c>
      <c r="G71" s="1">
        <v>8184000</v>
      </c>
      <c r="H71" s="1">
        <v>2286000</v>
      </c>
      <c r="I71" s="31">
        <v>1</v>
      </c>
      <c r="J71" s="116">
        <v>25229.392114773593</v>
      </c>
      <c r="K71" s="116">
        <v>9115532.685840983</v>
      </c>
      <c r="L71" s="36">
        <v>0</v>
      </c>
      <c r="M71" s="1">
        <f t="shared" si="2"/>
        <v>6</v>
      </c>
      <c r="N71" s="37">
        <f t="shared" si="3"/>
        <v>361.3060768318391</v>
      </c>
      <c r="O71" s="1">
        <v>0</v>
      </c>
      <c r="P71" s="37">
        <v>0</v>
      </c>
      <c r="Q71">
        <v>0</v>
      </c>
      <c r="R71" s="61">
        <v>1</v>
      </c>
      <c r="V71" s="1">
        <v>16.45</v>
      </c>
      <c r="W71" s="33">
        <v>1</v>
      </c>
      <c r="X71" s="33">
        <v>0</v>
      </c>
      <c r="Y71" s="33">
        <v>0</v>
      </c>
      <c r="Z71" s="33">
        <v>0</v>
      </c>
      <c r="AA71" s="33">
        <v>1</v>
      </c>
      <c r="AB71" s="1">
        <v>0</v>
      </c>
      <c r="AC71" s="1">
        <v>1</v>
      </c>
      <c r="AD71" s="1">
        <v>1</v>
      </c>
      <c r="AE71" s="1">
        <v>0</v>
      </c>
      <c r="AF71" s="1">
        <v>0</v>
      </c>
      <c r="AG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33">
        <v>1</v>
      </c>
      <c r="AO71" s="1">
        <v>195</v>
      </c>
      <c r="AP71" s="1">
        <v>0</v>
      </c>
      <c r="AQ71" s="1">
        <v>1</v>
      </c>
      <c r="AR71" s="1" t="s">
        <v>124</v>
      </c>
      <c r="AS71" s="1" t="s">
        <v>125</v>
      </c>
    </row>
    <row r="72" spans="1:45" ht="12.75">
      <c r="A72" s="1">
        <v>26</v>
      </c>
      <c r="B72" s="1">
        <v>1995</v>
      </c>
      <c r="C72" s="3">
        <v>1994</v>
      </c>
      <c r="D72" s="1" t="s">
        <v>120</v>
      </c>
      <c r="E72" s="1">
        <v>1</v>
      </c>
      <c r="F72" s="1" t="s">
        <v>121</v>
      </c>
      <c r="G72" s="1">
        <v>1642189</v>
      </c>
      <c r="H72" s="1">
        <v>1406681</v>
      </c>
      <c r="I72" s="53">
        <v>2.03999996185303</v>
      </c>
      <c r="J72" s="33">
        <v>25390.52639584492</v>
      </c>
      <c r="K72" s="116">
        <v>815810.6617594903</v>
      </c>
      <c r="L72" s="36">
        <v>0</v>
      </c>
      <c r="M72" s="1">
        <f t="shared" si="2"/>
        <v>3</v>
      </c>
      <c r="N72" s="37">
        <f t="shared" si="3"/>
        <v>32.13051391849029</v>
      </c>
      <c r="O72" s="1">
        <v>1</v>
      </c>
      <c r="P72" s="37">
        <v>0</v>
      </c>
      <c r="Q72">
        <v>0</v>
      </c>
      <c r="R72" s="61">
        <v>0</v>
      </c>
      <c r="S72" s="1">
        <v>14.594594594594595</v>
      </c>
      <c r="T72" s="39">
        <v>7.297297297297297</v>
      </c>
      <c r="U72" s="1">
        <v>13.5</v>
      </c>
      <c r="V72" s="1">
        <v>11.3</v>
      </c>
      <c r="W72" s="33">
        <v>1</v>
      </c>
      <c r="X72" s="33">
        <v>0</v>
      </c>
      <c r="Y72" s="33">
        <v>0</v>
      </c>
      <c r="Z72" s="33">
        <v>1</v>
      </c>
      <c r="AA72" s="33">
        <v>0</v>
      </c>
      <c r="AB72" s="1">
        <v>0</v>
      </c>
      <c r="AC72" s="1">
        <v>1</v>
      </c>
      <c r="AD72" s="1">
        <v>0</v>
      </c>
      <c r="AE72" s="1">
        <v>0</v>
      </c>
      <c r="AF72" s="1">
        <v>0</v>
      </c>
      <c r="AG72" s="1">
        <v>1</v>
      </c>
      <c r="AH72" s="1">
        <v>1193870</v>
      </c>
      <c r="AI72" s="1">
        <v>0</v>
      </c>
      <c r="AJ72" s="1">
        <v>0</v>
      </c>
      <c r="AK72" s="1">
        <v>0</v>
      </c>
      <c r="AL72" s="1">
        <v>1</v>
      </c>
      <c r="AM72" s="1">
        <v>0</v>
      </c>
      <c r="AN72" s="33">
        <v>1</v>
      </c>
      <c r="AO72" s="1">
        <v>362</v>
      </c>
      <c r="AP72" s="1">
        <v>1</v>
      </c>
      <c r="AQ72" s="1">
        <v>1</v>
      </c>
      <c r="AR72" s="1" t="s">
        <v>67</v>
      </c>
      <c r="AS72" s="1" t="s">
        <v>193</v>
      </c>
    </row>
    <row r="73" spans="1:45" ht="12.75">
      <c r="A73" s="1">
        <v>26</v>
      </c>
      <c r="B73" s="1">
        <v>1995</v>
      </c>
      <c r="C73" s="3">
        <v>1994</v>
      </c>
      <c r="D73" s="1" t="s">
        <v>120</v>
      </c>
      <c r="E73" s="1">
        <v>1</v>
      </c>
      <c r="F73" s="1" t="s">
        <v>121</v>
      </c>
      <c r="G73" s="1">
        <v>1974268</v>
      </c>
      <c r="H73" s="1">
        <v>1703757</v>
      </c>
      <c r="I73" s="53">
        <v>2.03999996185303</v>
      </c>
      <c r="J73" s="33">
        <v>25390.52639584492</v>
      </c>
      <c r="K73" s="116">
        <v>980781.6783394514</v>
      </c>
      <c r="L73" s="36">
        <v>0</v>
      </c>
      <c r="M73" s="1">
        <f t="shared" si="2"/>
        <v>3</v>
      </c>
      <c r="N73" s="37">
        <f t="shared" si="3"/>
        <v>38.627859188455155</v>
      </c>
      <c r="O73" s="1">
        <v>1</v>
      </c>
      <c r="P73" s="37">
        <v>0</v>
      </c>
      <c r="Q73">
        <v>0</v>
      </c>
      <c r="R73" s="61">
        <v>0</v>
      </c>
      <c r="S73" s="1">
        <v>15.38</v>
      </c>
      <c r="T73" s="39">
        <v>7.69</v>
      </c>
      <c r="U73" s="1">
        <v>5</v>
      </c>
      <c r="V73" s="1">
        <v>11.3</v>
      </c>
      <c r="W73" s="33">
        <v>1</v>
      </c>
      <c r="X73" s="33">
        <v>0</v>
      </c>
      <c r="Y73" s="33">
        <v>0</v>
      </c>
      <c r="Z73" s="33">
        <v>1</v>
      </c>
      <c r="AA73" s="33">
        <v>0</v>
      </c>
      <c r="AB73" s="1">
        <v>0</v>
      </c>
      <c r="AC73" s="1">
        <v>1</v>
      </c>
      <c r="AD73" s="1">
        <v>0</v>
      </c>
      <c r="AE73" s="1">
        <v>0</v>
      </c>
      <c r="AF73" s="1">
        <v>0</v>
      </c>
      <c r="AG73" s="1">
        <v>1</v>
      </c>
      <c r="AH73" s="1">
        <v>1407251</v>
      </c>
      <c r="AI73" s="1">
        <v>0</v>
      </c>
      <c r="AJ73" s="1">
        <v>0</v>
      </c>
      <c r="AK73" s="1">
        <v>0</v>
      </c>
      <c r="AL73" s="1">
        <v>1</v>
      </c>
      <c r="AM73" s="1">
        <v>0</v>
      </c>
      <c r="AN73" s="33">
        <v>1</v>
      </c>
      <c r="AO73" s="1">
        <v>362</v>
      </c>
      <c r="AP73" s="1">
        <v>1</v>
      </c>
      <c r="AQ73" s="1">
        <v>1</v>
      </c>
      <c r="AR73" s="1" t="s">
        <v>67</v>
      </c>
      <c r="AS73" s="1" t="s">
        <v>193</v>
      </c>
    </row>
    <row r="74" spans="1:44" ht="12.75">
      <c r="A74" s="1">
        <v>27</v>
      </c>
      <c r="B74" s="1">
        <v>2000</v>
      </c>
      <c r="C74" s="1">
        <v>1999</v>
      </c>
      <c r="D74" s="1" t="s">
        <v>189</v>
      </c>
      <c r="E74" s="1">
        <v>0</v>
      </c>
      <c r="F74" s="1" t="s">
        <v>190</v>
      </c>
      <c r="G74" s="1">
        <v>1124400000</v>
      </c>
      <c r="I74" s="53">
        <v>248.520004272461</v>
      </c>
      <c r="J74" s="33">
        <v>8838.742837834132</v>
      </c>
      <c r="K74" s="33">
        <v>4347980.475630087</v>
      </c>
      <c r="L74" s="1">
        <v>0</v>
      </c>
      <c r="M74" s="1">
        <f t="shared" si="2"/>
        <v>-2</v>
      </c>
      <c r="N74" s="37">
        <f t="shared" si="3"/>
        <v>491.92295277769693</v>
      </c>
      <c r="O74" s="1">
        <v>0</v>
      </c>
      <c r="P74" s="37">
        <v>0</v>
      </c>
      <c r="Q74" s="1">
        <v>1</v>
      </c>
      <c r="R74" s="61">
        <v>0</v>
      </c>
      <c r="V74" s="1">
        <f>1831/15018000*100000</f>
        <v>12.192036223198828</v>
      </c>
      <c r="W74" s="33">
        <v>1</v>
      </c>
      <c r="X74" s="33">
        <v>0</v>
      </c>
      <c r="Y74" s="33">
        <v>0</v>
      </c>
      <c r="Z74" s="33">
        <v>0</v>
      </c>
      <c r="AA74" s="33">
        <v>1</v>
      </c>
      <c r="AB74" s="1">
        <v>0</v>
      </c>
      <c r="AC74" s="1">
        <v>1</v>
      </c>
      <c r="AD74" s="1">
        <v>0</v>
      </c>
      <c r="AE74" s="1">
        <v>1</v>
      </c>
      <c r="AF74" s="1">
        <v>0</v>
      </c>
      <c r="AG74" s="1">
        <v>0</v>
      </c>
      <c r="AI74" s="1">
        <v>0</v>
      </c>
      <c r="AJ74" s="1">
        <v>0</v>
      </c>
      <c r="AK74" s="1">
        <v>1</v>
      </c>
      <c r="AL74" s="1">
        <v>0</v>
      </c>
      <c r="AM74" s="1">
        <v>0</v>
      </c>
      <c r="AN74" s="33">
        <v>1</v>
      </c>
      <c r="AO74" s="1">
        <v>42</v>
      </c>
      <c r="AP74" s="1">
        <v>0</v>
      </c>
      <c r="AQ74" s="1">
        <v>1</v>
      </c>
      <c r="AR74" s="1" t="s">
        <v>191</v>
      </c>
    </row>
    <row r="75" spans="1:45" ht="12.75">
      <c r="A75" s="1">
        <v>28</v>
      </c>
      <c r="B75" s="38">
        <v>1984</v>
      </c>
      <c r="C75" s="42">
        <v>1988</v>
      </c>
      <c r="D75" s="1" t="s">
        <v>77</v>
      </c>
      <c r="E75" s="1">
        <v>0</v>
      </c>
      <c r="F75" s="1" t="s">
        <v>58</v>
      </c>
      <c r="G75" s="1">
        <v>1510000</v>
      </c>
      <c r="I75" s="31">
        <v>1</v>
      </c>
      <c r="J75" s="116">
        <v>25144.66214254749</v>
      </c>
      <c r="K75" s="116">
        <v>1902772.2771926217</v>
      </c>
      <c r="L75" s="1">
        <v>0</v>
      </c>
      <c r="M75" s="1">
        <f t="shared" si="2"/>
        <v>9</v>
      </c>
      <c r="N75" s="37">
        <f t="shared" si="3"/>
        <v>75.67301029560961</v>
      </c>
      <c r="O75" s="1">
        <v>0</v>
      </c>
      <c r="P75" s="37">
        <v>0</v>
      </c>
      <c r="Q75" s="1">
        <v>0</v>
      </c>
      <c r="R75" s="61">
        <v>0</v>
      </c>
      <c r="V75" s="1">
        <v>18.72</v>
      </c>
      <c r="W75" s="33">
        <v>0</v>
      </c>
      <c r="X75" s="33">
        <v>0</v>
      </c>
      <c r="Y75" s="1">
        <v>1</v>
      </c>
      <c r="Z75" s="1">
        <v>1</v>
      </c>
      <c r="AA75" s="1">
        <v>0</v>
      </c>
      <c r="AB75" s="1">
        <v>0</v>
      </c>
      <c r="AC75" s="1">
        <v>1</v>
      </c>
      <c r="AD75" s="1">
        <v>1</v>
      </c>
      <c r="AE75" s="1">
        <v>0</v>
      </c>
      <c r="AF75" s="1">
        <v>0</v>
      </c>
      <c r="AG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33">
        <v>0</v>
      </c>
      <c r="AO75" s="33"/>
      <c r="AP75" s="1">
        <v>0</v>
      </c>
      <c r="AQ75" s="1">
        <v>0</v>
      </c>
      <c r="AR75" s="1" t="s">
        <v>59</v>
      </c>
      <c r="AS75" s="1" t="s">
        <v>217</v>
      </c>
    </row>
    <row r="76" spans="1:44" ht="12.75">
      <c r="A76" s="1">
        <v>29</v>
      </c>
      <c r="B76" s="1">
        <v>2001</v>
      </c>
      <c r="C76" s="1">
        <v>1998</v>
      </c>
      <c r="D76" s="1" t="s">
        <v>93</v>
      </c>
      <c r="E76" s="1">
        <v>1</v>
      </c>
      <c r="F76" s="1" t="s">
        <v>94</v>
      </c>
      <c r="G76" s="1">
        <v>22330000</v>
      </c>
      <c r="I76" s="53">
        <v>9.5600004196167</v>
      </c>
      <c r="J76" s="33">
        <v>23245.281992271626</v>
      </c>
      <c r="K76" s="33">
        <v>2306565.547599454</v>
      </c>
      <c r="L76" s="1">
        <v>0</v>
      </c>
      <c r="M76" s="1">
        <f>1997-C76</f>
        <v>-1</v>
      </c>
      <c r="N76" s="37">
        <f>K76/J76</f>
        <v>99.22725602409639</v>
      </c>
      <c r="O76" s="33">
        <v>0</v>
      </c>
      <c r="P76" s="37">
        <v>1</v>
      </c>
      <c r="Q76">
        <v>0</v>
      </c>
      <c r="R76" s="61">
        <v>0</v>
      </c>
      <c r="S76">
        <v>8</v>
      </c>
      <c r="T76" s="39">
        <v>2.4</v>
      </c>
      <c r="V76" s="1">
        <v>6.12</v>
      </c>
      <c r="W76" s="1">
        <v>1</v>
      </c>
      <c r="X76" s="1">
        <v>0</v>
      </c>
      <c r="Y76" s="1">
        <v>0</v>
      </c>
      <c r="Z76" s="1">
        <v>1</v>
      </c>
      <c r="AA76" s="1">
        <v>0</v>
      </c>
      <c r="AB76" s="1">
        <v>0</v>
      </c>
      <c r="AC76" s="1">
        <v>1</v>
      </c>
      <c r="AD76" s="1">
        <v>0</v>
      </c>
      <c r="AE76" s="1">
        <v>0</v>
      </c>
      <c r="AF76" s="1">
        <v>0</v>
      </c>
      <c r="AG76" s="1">
        <v>1</v>
      </c>
      <c r="AI76" s="1">
        <v>0</v>
      </c>
      <c r="AJ76" s="1">
        <v>0</v>
      </c>
      <c r="AK76" s="1">
        <v>0</v>
      </c>
      <c r="AL76" s="1">
        <v>1</v>
      </c>
      <c r="AM76" s="1">
        <v>0</v>
      </c>
      <c r="AN76" s="1">
        <v>1</v>
      </c>
      <c r="AO76" s="33">
        <v>675</v>
      </c>
      <c r="AP76" s="1">
        <v>1</v>
      </c>
      <c r="AR76" s="33" t="s">
        <v>67</v>
      </c>
    </row>
    <row r="77" spans="1:45" ht="12.75">
      <c r="A77" s="1">
        <v>30</v>
      </c>
      <c r="B77" s="1">
        <v>2000</v>
      </c>
      <c r="C77" s="1">
        <v>1999</v>
      </c>
      <c r="D77" s="1" t="s">
        <v>77</v>
      </c>
      <c r="E77" s="1">
        <v>0</v>
      </c>
      <c r="F77" s="1" t="s">
        <v>58</v>
      </c>
      <c r="G77" s="1">
        <v>3700000</v>
      </c>
      <c r="I77" s="31">
        <v>1</v>
      </c>
      <c r="J77" s="33">
        <v>29533.703212943252</v>
      </c>
      <c r="K77" s="33">
        <v>3601462.8657164294</v>
      </c>
      <c r="L77" s="1">
        <v>0</v>
      </c>
      <c r="M77" s="1">
        <f aca="true" t="shared" si="4" ref="M77:M84">1997-C77</f>
        <v>-2</v>
      </c>
      <c r="N77" s="37">
        <f aca="true" t="shared" si="5" ref="N77:N84">K77/J77</f>
        <v>121.94416798155117</v>
      </c>
      <c r="O77" s="33">
        <v>0</v>
      </c>
      <c r="P77" s="37">
        <v>1</v>
      </c>
      <c r="Q77">
        <v>0</v>
      </c>
      <c r="R77" s="61">
        <v>0</v>
      </c>
      <c r="S77">
        <v>25</v>
      </c>
      <c r="T77" s="39">
        <v>10</v>
      </c>
      <c r="V77" s="1">
        <v>15.8</v>
      </c>
      <c r="W77" s="1">
        <v>0</v>
      </c>
      <c r="X77" s="1">
        <v>0</v>
      </c>
      <c r="Y77" s="1">
        <v>1</v>
      </c>
      <c r="Z77" s="1">
        <v>1</v>
      </c>
      <c r="AA77" s="1">
        <v>1</v>
      </c>
      <c r="AB77" s="1">
        <v>0</v>
      </c>
      <c r="AC77" s="1">
        <v>1</v>
      </c>
      <c r="AD77" s="1">
        <v>1</v>
      </c>
      <c r="AE77" s="1">
        <v>0</v>
      </c>
      <c r="AF77" s="1">
        <v>0</v>
      </c>
      <c r="AG77" s="1">
        <v>0</v>
      </c>
      <c r="AI77" s="1">
        <v>0</v>
      </c>
      <c r="AJ77" s="1">
        <v>0</v>
      </c>
      <c r="AK77" s="1">
        <v>0</v>
      </c>
      <c r="AL77" s="1">
        <v>1</v>
      </c>
      <c r="AM77" s="1">
        <v>0</v>
      </c>
      <c r="AN77" s="1">
        <v>0</v>
      </c>
      <c r="AO77" s="1">
        <v>288</v>
      </c>
      <c r="AP77" s="1">
        <v>1</v>
      </c>
      <c r="AR77" s="1" t="s">
        <v>67</v>
      </c>
      <c r="AS77" s="1" t="s">
        <v>268</v>
      </c>
    </row>
    <row r="78" spans="1:45" ht="12.75">
      <c r="A78" s="1">
        <v>30</v>
      </c>
      <c r="B78" s="1">
        <v>2000</v>
      </c>
      <c r="C78" s="1">
        <v>1999</v>
      </c>
      <c r="D78" s="1" t="s">
        <v>77</v>
      </c>
      <c r="E78" s="1">
        <v>0</v>
      </c>
      <c r="F78" s="1" t="s">
        <v>58</v>
      </c>
      <c r="G78" s="1">
        <v>5700000</v>
      </c>
      <c r="I78" s="31">
        <v>1</v>
      </c>
      <c r="J78" s="33">
        <v>29533.703212943252</v>
      </c>
      <c r="K78" s="33">
        <v>5548199.549887472</v>
      </c>
      <c r="L78" s="1">
        <v>0</v>
      </c>
      <c r="M78" s="1">
        <f t="shared" si="4"/>
        <v>-2</v>
      </c>
      <c r="N78" s="37">
        <f t="shared" si="5"/>
        <v>187.8599344580653</v>
      </c>
      <c r="O78" s="33">
        <v>0</v>
      </c>
      <c r="P78" s="37">
        <v>1</v>
      </c>
      <c r="Q78">
        <v>0</v>
      </c>
      <c r="R78" s="61">
        <v>0</v>
      </c>
      <c r="S78">
        <v>20</v>
      </c>
      <c r="T78" s="39">
        <v>5</v>
      </c>
      <c r="V78" s="1">
        <v>15.8</v>
      </c>
      <c r="W78" s="1">
        <v>0</v>
      </c>
      <c r="X78" s="1">
        <v>0</v>
      </c>
      <c r="Y78" s="1">
        <v>1</v>
      </c>
      <c r="Z78" s="1">
        <v>1</v>
      </c>
      <c r="AA78" s="1">
        <v>1</v>
      </c>
      <c r="AB78" s="1">
        <v>0</v>
      </c>
      <c r="AC78" s="1">
        <v>1</v>
      </c>
      <c r="AD78" s="1">
        <v>1</v>
      </c>
      <c r="AE78" s="1">
        <v>0</v>
      </c>
      <c r="AF78" s="1">
        <v>0</v>
      </c>
      <c r="AG78" s="1">
        <v>0</v>
      </c>
      <c r="AI78" s="1">
        <v>0</v>
      </c>
      <c r="AJ78" s="1">
        <v>0</v>
      </c>
      <c r="AK78" s="1">
        <v>0</v>
      </c>
      <c r="AL78" s="1">
        <v>1</v>
      </c>
      <c r="AM78" s="1">
        <v>0</v>
      </c>
      <c r="AN78" s="1">
        <v>0</v>
      </c>
      <c r="AO78" s="1">
        <v>288</v>
      </c>
      <c r="AP78" s="1">
        <v>1</v>
      </c>
      <c r="AR78" s="1" t="s">
        <v>67</v>
      </c>
      <c r="AS78" s="1" t="s">
        <v>268</v>
      </c>
    </row>
    <row r="79" spans="1:45" ht="12.75">
      <c r="A79" s="1">
        <v>30</v>
      </c>
      <c r="B79" s="1">
        <v>2000</v>
      </c>
      <c r="C79" s="1">
        <v>1999</v>
      </c>
      <c r="D79" s="1" t="s">
        <v>77</v>
      </c>
      <c r="E79" s="1">
        <v>0</v>
      </c>
      <c r="F79" s="1" t="s">
        <v>58</v>
      </c>
      <c r="G79" s="1">
        <v>3200000</v>
      </c>
      <c r="I79" s="31">
        <v>1</v>
      </c>
      <c r="J79" s="33">
        <v>29533.703212943252</v>
      </c>
      <c r="K79" s="33">
        <v>3114778.6946736686</v>
      </c>
      <c r="L79" s="1">
        <v>0</v>
      </c>
      <c r="M79" s="1">
        <f t="shared" si="4"/>
        <v>-2</v>
      </c>
      <c r="N79" s="37">
        <f t="shared" si="5"/>
        <v>105.46522636242263</v>
      </c>
      <c r="O79" s="33">
        <v>0</v>
      </c>
      <c r="P79" s="37">
        <v>1</v>
      </c>
      <c r="Q79">
        <v>0</v>
      </c>
      <c r="R79" s="61">
        <v>0</v>
      </c>
      <c r="S79">
        <v>25</v>
      </c>
      <c r="T79" s="39">
        <v>10</v>
      </c>
      <c r="V79" s="1">
        <v>15.8</v>
      </c>
      <c r="W79" s="1">
        <v>0</v>
      </c>
      <c r="X79" s="1">
        <v>0</v>
      </c>
      <c r="Y79" s="1">
        <v>1</v>
      </c>
      <c r="Z79" s="1">
        <v>1</v>
      </c>
      <c r="AA79" s="1">
        <v>1</v>
      </c>
      <c r="AB79" s="1">
        <v>0</v>
      </c>
      <c r="AC79" s="1">
        <v>1</v>
      </c>
      <c r="AD79" s="1">
        <v>1</v>
      </c>
      <c r="AE79" s="1">
        <v>0</v>
      </c>
      <c r="AF79" s="1">
        <v>0</v>
      </c>
      <c r="AG79" s="1">
        <v>0</v>
      </c>
      <c r="AI79" s="1">
        <v>0</v>
      </c>
      <c r="AJ79" s="1">
        <v>0</v>
      </c>
      <c r="AK79" s="1">
        <v>0</v>
      </c>
      <c r="AL79" s="1">
        <v>1</v>
      </c>
      <c r="AM79" s="1">
        <v>0</v>
      </c>
      <c r="AN79" s="1">
        <v>0</v>
      </c>
      <c r="AO79" s="1">
        <v>263</v>
      </c>
      <c r="AP79" s="1">
        <v>1</v>
      </c>
      <c r="AR79" s="1" t="s">
        <v>67</v>
      </c>
      <c r="AS79" s="1" t="s">
        <v>271</v>
      </c>
    </row>
    <row r="80" spans="1:45" ht="12.75">
      <c r="A80" s="1">
        <v>30</v>
      </c>
      <c r="B80" s="1">
        <v>2000</v>
      </c>
      <c r="C80" s="1">
        <v>1999</v>
      </c>
      <c r="D80" s="1" t="s">
        <v>77</v>
      </c>
      <c r="E80" s="1">
        <v>0</v>
      </c>
      <c r="F80" s="1" t="s">
        <v>58</v>
      </c>
      <c r="G80" s="1">
        <v>4200000</v>
      </c>
      <c r="I80" s="31">
        <v>1</v>
      </c>
      <c r="J80" s="33">
        <v>29533.703212943252</v>
      </c>
      <c r="K80" s="33">
        <v>4088147.03675919</v>
      </c>
      <c r="L80" s="1">
        <v>0</v>
      </c>
      <c r="M80" s="1">
        <f t="shared" si="4"/>
        <v>-2</v>
      </c>
      <c r="N80" s="37">
        <f t="shared" si="5"/>
        <v>138.4231096006797</v>
      </c>
      <c r="O80" s="33">
        <v>0</v>
      </c>
      <c r="P80" s="37">
        <v>1</v>
      </c>
      <c r="Q80">
        <v>0</v>
      </c>
      <c r="R80" s="61">
        <v>0</v>
      </c>
      <c r="S80">
        <v>20</v>
      </c>
      <c r="T80" s="39">
        <v>5</v>
      </c>
      <c r="V80" s="1">
        <v>15.8</v>
      </c>
      <c r="W80" s="1">
        <v>0</v>
      </c>
      <c r="X80" s="1">
        <v>0</v>
      </c>
      <c r="Y80" s="1">
        <v>1</v>
      </c>
      <c r="Z80" s="1">
        <v>1</v>
      </c>
      <c r="AA80" s="1">
        <v>1</v>
      </c>
      <c r="AB80" s="1">
        <v>0</v>
      </c>
      <c r="AC80" s="1">
        <v>1</v>
      </c>
      <c r="AD80" s="1">
        <v>1</v>
      </c>
      <c r="AE80" s="1">
        <v>0</v>
      </c>
      <c r="AF80" s="1">
        <v>0</v>
      </c>
      <c r="AG80" s="1">
        <v>0</v>
      </c>
      <c r="AI80" s="1">
        <v>0</v>
      </c>
      <c r="AJ80" s="1">
        <v>0</v>
      </c>
      <c r="AK80" s="1">
        <v>0</v>
      </c>
      <c r="AL80" s="1">
        <v>1</v>
      </c>
      <c r="AM80" s="1">
        <v>0</v>
      </c>
      <c r="AN80" s="1">
        <v>0</v>
      </c>
      <c r="AO80" s="1">
        <v>263</v>
      </c>
      <c r="AP80" s="1">
        <v>1</v>
      </c>
      <c r="AR80" s="1" t="s">
        <v>67</v>
      </c>
      <c r="AS80" s="1" t="s">
        <v>271</v>
      </c>
    </row>
    <row r="81" spans="1:45" ht="12.75">
      <c r="A81" s="1">
        <v>30</v>
      </c>
      <c r="B81" s="1">
        <v>2000</v>
      </c>
      <c r="C81" s="1">
        <v>1999</v>
      </c>
      <c r="D81" s="1" t="s">
        <v>77</v>
      </c>
      <c r="E81" s="1">
        <v>0</v>
      </c>
      <c r="F81" s="1" t="s">
        <v>58</v>
      </c>
      <c r="G81" s="1">
        <v>3000000</v>
      </c>
      <c r="I81" s="31">
        <v>1</v>
      </c>
      <c r="J81" s="33">
        <v>29533.703212943252</v>
      </c>
      <c r="K81" s="33">
        <v>2920105.026256564</v>
      </c>
      <c r="L81" s="1">
        <v>0</v>
      </c>
      <c r="M81" s="1">
        <f t="shared" si="4"/>
        <v>-2</v>
      </c>
      <c r="N81" s="37">
        <f t="shared" si="5"/>
        <v>98.8736497147712</v>
      </c>
      <c r="O81" s="33">
        <v>0</v>
      </c>
      <c r="P81" s="37">
        <v>1</v>
      </c>
      <c r="Q81">
        <v>0</v>
      </c>
      <c r="R81" s="61">
        <v>0</v>
      </c>
      <c r="S81">
        <v>25</v>
      </c>
      <c r="T81" s="39">
        <v>10</v>
      </c>
      <c r="V81" s="1">
        <v>15.8</v>
      </c>
      <c r="W81" s="1">
        <v>0</v>
      </c>
      <c r="X81" s="1">
        <v>0</v>
      </c>
      <c r="Y81" s="1">
        <v>1</v>
      </c>
      <c r="Z81" s="1">
        <v>1</v>
      </c>
      <c r="AA81" s="1">
        <v>1</v>
      </c>
      <c r="AB81" s="1">
        <v>0</v>
      </c>
      <c r="AC81" s="1">
        <v>1</v>
      </c>
      <c r="AD81" s="1">
        <v>1</v>
      </c>
      <c r="AE81" s="1">
        <v>0</v>
      </c>
      <c r="AF81" s="1">
        <v>0</v>
      </c>
      <c r="AG81" s="1">
        <v>0</v>
      </c>
      <c r="AI81" s="1">
        <v>0</v>
      </c>
      <c r="AJ81" s="1">
        <v>0</v>
      </c>
      <c r="AK81" s="1">
        <v>0</v>
      </c>
      <c r="AL81" s="1">
        <v>1</v>
      </c>
      <c r="AM81" s="1">
        <v>0</v>
      </c>
      <c r="AN81" s="1">
        <v>0</v>
      </c>
      <c r="AO81" s="1">
        <v>275</v>
      </c>
      <c r="AP81" s="1">
        <v>1</v>
      </c>
      <c r="AR81" s="1" t="s">
        <v>67</v>
      </c>
      <c r="AS81" s="1" t="s">
        <v>270</v>
      </c>
    </row>
    <row r="82" spans="1:45" ht="12.75">
      <c r="A82" s="1">
        <v>30</v>
      </c>
      <c r="B82" s="1">
        <v>2000</v>
      </c>
      <c r="C82" s="1">
        <v>1999</v>
      </c>
      <c r="D82" s="1" t="s">
        <v>77</v>
      </c>
      <c r="E82" s="1">
        <v>0</v>
      </c>
      <c r="F82" s="1" t="s">
        <v>58</v>
      </c>
      <c r="G82" s="1">
        <v>3300000</v>
      </c>
      <c r="I82" s="31">
        <v>1</v>
      </c>
      <c r="J82" s="33">
        <v>29533.703212943252</v>
      </c>
      <c r="K82" s="33">
        <v>3212115.5288822204</v>
      </c>
      <c r="L82" s="1">
        <v>0</v>
      </c>
      <c r="M82" s="1">
        <f t="shared" si="4"/>
        <v>-2</v>
      </c>
      <c r="N82" s="37">
        <f t="shared" si="5"/>
        <v>108.76101468624833</v>
      </c>
      <c r="O82" s="33">
        <v>0</v>
      </c>
      <c r="P82" s="37">
        <v>1</v>
      </c>
      <c r="Q82">
        <v>0</v>
      </c>
      <c r="R82" s="61">
        <v>0</v>
      </c>
      <c r="S82">
        <v>20</v>
      </c>
      <c r="T82" s="39">
        <v>5</v>
      </c>
      <c r="V82" s="1">
        <v>15.8</v>
      </c>
      <c r="W82" s="1">
        <v>0</v>
      </c>
      <c r="X82" s="1">
        <v>0</v>
      </c>
      <c r="Y82" s="1">
        <v>1</v>
      </c>
      <c r="Z82" s="1">
        <v>1</v>
      </c>
      <c r="AA82" s="1">
        <v>1</v>
      </c>
      <c r="AB82" s="1">
        <v>0</v>
      </c>
      <c r="AC82" s="1">
        <v>1</v>
      </c>
      <c r="AD82" s="1">
        <v>1</v>
      </c>
      <c r="AE82" s="1">
        <v>0</v>
      </c>
      <c r="AF82" s="1">
        <v>0</v>
      </c>
      <c r="AG82" s="1">
        <v>0</v>
      </c>
      <c r="AI82" s="1">
        <v>0</v>
      </c>
      <c r="AJ82" s="1">
        <v>0</v>
      </c>
      <c r="AK82" s="1">
        <v>0</v>
      </c>
      <c r="AL82" s="1">
        <v>1</v>
      </c>
      <c r="AM82" s="1">
        <v>0</v>
      </c>
      <c r="AN82" s="1">
        <v>0</v>
      </c>
      <c r="AO82" s="1">
        <v>275</v>
      </c>
      <c r="AP82" s="1">
        <v>1</v>
      </c>
      <c r="AR82" s="1" t="s">
        <v>67</v>
      </c>
      <c r="AS82" s="1" t="s">
        <v>270</v>
      </c>
    </row>
    <row r="83" spans="1:45" ht="12.75">
      <c r="A83" s="1">
        <v>30</v>
      </c>
      <c r="B83" s="1">
        <v>2000</v>
      </c>
      <c r="C83" s="1">
        <v>1999</v>
      </c>
      <c r="D83" s="1" t="s">
        <v>77</v>
      </c>
      <c r="E83" s="1">
        <v>0</v>
      </c>
      <c r="F83" s="1" t="s">
        <v>58</v>
      </c>
      <c r="G83" s="1">
        <v>2400000</v>
      </c>
      <c r="I83" s="31">
        <v>1</v>
      </c>
      <c r="J83" s="33">
        <v>29533.703212943252</v>
      </c>
      <c r="K83" s="33">
        <v>2336084.0210052514</v>
      </c>
      <c r="L83" s="1">
        <v>0</v>
      </c>
      <c r="M83" s="1">
        <f t="shared" si="4"/>
        <v>-2</v>
      </c>
      <c r="N83" s="37">
        <f t="shared" si="5"/>
        <v>79.09891977181697</v>
      </c>
      <c r="O83" s="1">
        <v>0</v>
      </c>
      <c r="P83" s="37">
        <v>0</v>
      </c>
      <c r="Q83">
        <v>0</v>
      </c>
      <c r="R83" s="61">
        <v>1</v>
      </c>
      <c r="S83">
        <v>25</v>
      </c>
      <c r="T83" s="39">
        <v>10</v>
      </c>
      <c r="V83" s="1">
        <v>15.8</v>
      </c>
      <c r="W83" s="1">
        <v>0</v>
      </c>
      <c r="X83" s="1">
        <v>0</v>
      </c>
      <c r="Y83" s="1">
        <v>1</v>
      </c>
      <c r="Z83" s="1">
        <v>1</v>
      </c>
      <c r="AA83" s="1">
        <v>1</v>
      </c>
      <c r="AB83" s="1">
        <v>0</v>
      </c>
      <c r="AC83" s="1">
        <v>1</v>
      </c>
      <c r="AD83" s="1">
        <v>1</v>
      </c>
      <c r="AE83" s="1">
        <v>0</v>
      </c>
      <c r="AF83" s="1">
        <v>0</v>
      </c>
      <c r="AG83" s="1">
        <v>0</v>
      </c>
      <c r="AI83" s="1">
        <v>0</v>
      </c>
      <c r="AJ83" s="1">
        <v>0</v>
      </c>
      <c r="AK83" s="1">
        <v>0</v>
      </c>
      <c r="AL83" s="1">
        <v>1</v>
      </c>
      <c r="AM83" s="1">
        <v>0</v>
      </c>
      <c r="AN83" s="1">
        <v>0</v>
      </c>
      <c r="AO83" s="1">
        <v>277</v>
      </c>
      <c r="AP83" s="1">
        <v>1</v>
      </c>
      <c r="AR83" s="1" t="s">
        <v>67</v>
      </c>
      <c r="AS83" s="1" t="s">
        <v>269</v>
      </c>
    </row>
    <row r="84" spans="1:45" ht="12.75">
      <c r="A84" s="1">
        <v>30</v>
      </c>
      <c r="B84" s="1">
        <v>2000</v>
      </c>
      <c r="C84" s="1">
        <v>1999</v>
      </c>
      <c r="D84" s="1" t="s">
        <v>77</v>
      </c>
      <c r="E84" s="1">
        <v>0</v>
      </c>
      <c r="F84" s="1" t="s">
        <v>58</v>
      </c>
      <c r="G84" s="1">
        <v>4700000</v>
      </c>
      <c r="I84" s="31">
        <v>1</v>
      </c>
      <c r="J84" s="33">
        <v>29533.703212943252</v>
      </c>
      <c r="K84" s="33">
        <v>4574831.20780195</v>
      </c>
      <c r="L84" s="1">
        <v>0</v>
      </c>
      <c r="M84" s="1">
        <f t="shared" si="4"/>
        <v>-2</v>
      </c>
      <c r="N84" s="37">
        <f t="shared" si="5"/>
        <v>154.90205121980821</v>
      </c>
      <c r="O84" s="1">
        <v>0</v>
      </c>
      <c r="P84" s="37">
        <v>0</v>
      </c>
      <c r="Q84">
        <v>0</v>
      </c>
      <c r="R84" s="107">
        <v>1</v>
      </c>
      <c r="S84">
        <v>20</v>
      </c>
      <c r="T84" s="39">
        <v>5</v>
      </c>
      <c r="V84" s="1">
        <v>15.8</v>
      </c>
      <c r="W84" s="1">
        <v>0</v>
      </c>
      <c r="X84" s="1">
        <v>0</v>
      </c>
      <c r="Y84" s="1">
        <v>1</v>
      </c>
      <c r="Z84" s="1">
        <v>1</v>
      </c>
      <c r="AA84" s="1">
        <v>1</v>
      </c>
      <c r="AB84" s="1">
        <v>0</v>
      </c>
      <c r="AC84" s="1">
        <v>1</v>
      </c>
      <c r="AD84" s="1">
        <v>1</v>
      </c>
      <c r="AE84" s="1">
        <v>0</v>
      </c>
      <c r="AF84" s="1">
        <v>0</v>
      </c>
      <c r="AG84" s="1">
        <v>0</v>
      </c>
      <c r="AI84" s="1">
        <v>0</v>
      </c>
      <c r="AJ84" s="1">
        <v>0</v>
      </c>
      <c r="AK84" s="1">
        <v>0</v>
      </c>
      <c r="AL84" s="1">
        <v>1</v>
      </c>
      <c r="AM84" s="1">
        <v>0</v>
      </c>
      <c r="AN84" s="1">
        <v>0</v>
      </c>
      <c r="AO84" s="1">
        <v>277</v>
      </c>
      <c r="AP84" s="1">
        <v>1</v>
      </c>
      <c r="AR84" s="1" t="s">
        <v>67</v>
      </c>
      <c r="AS84" s="1" t="s">
        <v>269</v>
      </c>
    </row>
    <row r="85" ht="12.75">
      <c r="R85" s="107"/>
    </row>
    <row r="86" spans="1:18" ht="12.75">
      <c r="A86" s="79" t="s">
        <v>263</v>
      </c>
      <c r="C86" s="3"/>
      <c r="N86" s="35"/>
      <c r="P86" s="35"/>
      <c r="R86" s="107"/>
    </row>
    <row r="87" spans="1:47" ht="12.75">
      <c r="A87" s="1">
        <v>12</v>
      </c>
      <c r="B87" s="1">
        <v>1996</v>
      </c>
      <c r="C87" s="1">
        <v>1995</v>
      </c>
      <c r="D87" s="1" t="s">
        <v>93</v>
      </c>
      <c r="E87" s="1">
        <v>1</v>
      </c>
      <c r="F87" s="1" t="s">
        <v>94</v>
      </c>
      <c r="G87" s="1">
        <v>30000000</v>
      </c>
      <c r="H87" s="1" t="s">
        <v>69</v>
      </c>
      <c r="I87" s="53">
        <v>9.5600004196167</v>
      </c>
      <c r="J87" s="116">
        <v>18654.079597199285</v>
      </c>
      <c r="K87" s="116">
        <v>3209376.45327322</v>
      </c>
      <c r="L87" s="36">
        <v>1</v>
      </c>
      <c r="M87" s="1">
        <f aca="true" t="shared" si="6" ref="M87:M99">1997-C87</f>
        <v>2</v>
      </c>
      <c r="N87" s="37">
        <f aca="true" t="shared" si="7" ref="N87:N99">K87/J87</f>
        <v>172.04689390062828</v>
      </c>
      <c r="O87" s="1">
        <v>0</v>
      </c>
      <c r="P87" s="37">
        <v>0</v>
      </c>
      <c r="Q87">
        <v>1</v>
      </c>
      <c r="R87" s="61">
        <v>0</v>
      </c>
      <c r="S87">
        <v>8</v>
      </c>
      <c r="T87" s="39">
        <v>3.4</v>
      </c>
      <c r="U87" s="1">
        <v>300</v>
      </c>
      <c r="V87" s="1">
        <v>6.49</v>
      </c>
      <c r="W87" s="1">
        <v>1</v>
      </c>
      <c r="X87" s="1">
        <v>0</v>
      </c>
      <c r="Y87" s="1">
        <v>0</v>
      </c>
      <c r="Z87" s="1">
        <v>1</v>
      </c>
      <c r="AA87" s="1">
        <v>0</v>
      </c>
      <c r="AB87" s="1">
        <v>0</v>
      </c>
      <c r="AC87" s="1">
        <v>1</v>
      </c>
      <c r="AD87" s="1">
        <v>1</v>
      </c>
      <c r="AE87" s="1">
        <v>0</v>
      </c>
      <c r="AF87" s="1">
        <v>0</v>
      </c>
      <c r="AG87" s="1">
        <v>0</v>
      </c>
      <c r="AI87" s="1">
        <v>0</v>
      </c>
      <c r="AJ87" s="1">
        <v>0</v>
      </c>
      <c r="AK87" s="1">
        <v>0</v>
      </c>
      <c r="AL87" s="1">
        <v>1</v>
      </c>
      <c r="AM87" s="1">
        <v>0</v>
      </c>
      <c r="AN87" s="1">
        <v>1</v>
      </c>
      <c r="AO87" s="1">
        <v>315</v>
      </c>
      <c r="AP87" s="1">
        <v>0</v>
      </c>
      <c r="AR87" s="1" t="s">
        <v>67</v>
      </c>
      <c r="AS87" s="1" t="s">
        <v>96</v>
      </c>
      <c r="AU87" s="33"/>
    </row>
    <row r="88" spans="1:47" ht="12.75">
      <c r="A88" s="1">
        <v>12</v>
      </c>
      <c r="B88" s="1">
        <v>1996</v>
      </c>
      <c r="C88" s="1">
        <v>1995</v>
      </c>
      <c r="D88" s="1" t="s">
        <v>93</v>
      </c>
      <c r="E88" s="1">
        <v>1</v>
      </c>
      <c r="F88" s="1" t="s">
        <v>94</v>
      </c>
      <c r="G88" s="1">
        <v>17000000</v>
      </c>
      <c r="H88" s="1" t="s">
        <v>69</v>
      </c>
      <c r="I88" s="53">
        <v>9.5600004196167</v>
      </c>
      <c r="J88" s="116">
        <v>18654.079597199285</v>
      </c>
      <c r="K88" s="116">
        <v>1818646.656854825</v>
      </c>
      <c r="L88" s="1">
        <v>1</v>
      </c>
      <c r="M88" s="1">
        <f t="shared" si="6"/>
        <v>2</v>
      </c>
      <c r="N88" s="37">
        <f t="shared" si="7"/>
        <v>97.49323987702272</v>
      </c>
      <c r="O88" s="1">
        <v>0</v>
      </c>
      <c r="P88" s="37">
        <v>0</v>
      </c>
      <c r="Q88">
        <v>1</v>
      </c>
      <c r="R88" s="61">
        <v>0</v>
      </c>
      <c r="U88" s="1">
        <v>300</v>
      </c>
      <c r="V88" s="1">
        <v>6.49</v>
      </c>
      <c r="W88" s="1">
        <v>1</v>
      </c>
      <c r="X88" s="1">
        <v>0</v>
      </c>
      <c r="Y88" s="1">
        <v>0</v>
      </c>
      <c r="Z88" s="1">
        <v>1</v>
      </c>
      <c r="AA88" s="1">
        <v>0</v>
      </c>
      <c r="AB88" s="1">
        <v>0</v>
      </c>
      <c r="AC88" s="1">
        <v>0</v>
      </c>
      <c r="AD88" s="1">
        <v>0</v>
      </c>
      <c r="AE88" s="1">
        <v>1</v>
      </c>
      <c r="AF88" s="1">
        <v>0</v>
      </c>
      <c r="AG88" s="1">
        <v>0</v>
      </c>
      <c r="AI88" s="1">
        <v>1</v>
      </c>
      <c r="AJ88" s="1">
        <v>0</v>
      </c>
      <c r="AK88" s="1">
        <v>0</v>
      </c>
      <c r="AL88" s="1">
        <v>0</v>
      </c>
      <c r="AM88" s="1">
        <v>0</v>
      </c>
      <c r="AN88" s="1">
        <v>1</v>
      </c>
      <c r="AO88" s="1">
        <v>504</v>
      </c>
      <c r="AP88" s="1">
        <v>0</v>
      </c>
      <c r="AR88" s="1" t="s">
        <v>67</v>
      </c>
      <c r="AS88" s="1" t="s">
        <v>95</v>
      </c>
      <c r="AU88" s="33"/>
    </row>
    <row r="89" spans="1:49" ht="12.75">
      <c r="A89" s="1">
        <v>14</v>
      </c>
      <c r="B89" s="1">
        <v>1983</v>
      </c>
      <c r="C89" s="1">
        <v>1982</v>
      </c>
      <c r="D89" s="1" t="s">
        <v>65</v>
      </c>
      <c r="E89" s="1">
        <v>1</v>
      </c>
      <c r="F89" s="4" t="s">
        <v>85</v>
      </c>
      <c r="G89" s="1">
        <v>1600000</v>
      </c>
      <c r="I89" s="53">
        <v>0.649999976158142</v>
      </c>
      <c r="J89" s="116">
        <v>14661.309636906763</v>
      </c>
      <c r="K89" s="116">
        <v>4748089.205449988</v>
      </c>
      <c r="L89" s="36">
        <v>1</v>
      </c>
      <c r="M89" s="1">
        <f t="shared" si="6"/>
        <v>15</v>
      </c>
      <c r="N89" s="37">
        <f t="shared" si="7"/>
        <v>323.85164238654863</v>
      </c>
      <c r="O89" s="1">
        <v>0</v>
      </c>
      <c r="P89" s="37">
        <v>1</v>
      </c>
      <c r="Q89">
        <v>0</v>
      </c>
      <c r="R89" s="61">
        <v>0</v>
      </c>
      <c r="S89">
        <v>8</v>
      </c>
      <c r="T89" s="39">
        <v>4</v>
      </c>
      <c r="U89" s="1" t="s">
        <v>69</v>
      </c>
      <c r="V89" s="1">
        <v>10.83</v>
      </c>
      <c r="W89" s="1">
        <v>1</v>
      </c>
      <c r="X89" s="1">
        <v>0</v>
      </c>
      <c r="Y89" s="1">
        <v>1</v>
      </c>
      <c r="Z89" s="1">
        <v>1</v>
      </c>
      <c r="AA89" s="1">
        <v>0</v>
      </c>
      <c r="AB89" s="1">
        <v>0</v>
      </c>
      <c r="AC89" s="1">
        <v>1</v>
      </c>
      <c r="AD89" s="1">
        <v>1</v>
      </c>
      <c r="AE89" s="1">
        <v>0</v>
      </c>
      <c r="AF89" s="1">
        <v>0</v>
      </c>
      <c r="AG89" s="1">
        <v>0</v>
      </c>
      <c r="AH89" s="1">
        <v>2030000</v>
      </c>
      <c r="AI89" s="1">
        <v>0</v>
      </c>
      <c r="AJ89" s="1">
        <v>0</v>
      </c>
      <c r="AK89" s="1">
        <v>1</v>
      </c>
      <c r="AL89" s="1">
        <v>0</v>
      </c>
      <c r="AM89" s="1">
        <v>0</v>
      </c>
      <c r="AN89" s="1">
        <v>1</v>
      </c>
      <c r="AO89" s="1">
        <v>981</v>
      </c>
      <c r="AP89" s="1">
        <v>1</v>
      </c>
      <c r="AQ89" s="1">
        <v>1</v>
      </c>
      <c r="AR89" s="1" t="s">
        <v>67</v>
      </c>
      <c r="AS89" s="1" t="s">
        <v>99</v>
      </c>
      <c r="AU89" s="33">
        <v>1.6847290640394088</v>
      </c>
      <c r="AV89" s="33">
        <v>0.34102200384394654</v>
      </c>
      <c r="AW89" s="1">
        <v>1</v>
      </c>
    </row>
    <row r="90" spans="1:49" ht="12.75">
      <c r="A90" s="1">
        <v>14</v>
      </c>
      <c r="B90" s="1">
        <v>1983</v>
      </c>
      <c r="C90" s="1">
        <v>1982</v>
      </c>
      <c r="D90" s="1" t="s">
        <v>65</v>
      </c>
      <c r="E90" s="1">
        <v>1</v>
      </c>
      <c r="F90" s="4" t="s">
        <v>85</v>
      </c>
      <c r="G90" s="1">
        <v>1390000</v>
      </c>
      <c r="I90" s="53">
        <v>0.649999976158142</v>
      </c>
      <c r="J90" s="116">
        <v>14661.309636906763</v>
      </c>
      <c r="K90" s="116">
        <v>4124902.4972346784</v>
      </c>
      <c r="L90" s="36">
        <v>1</v>
      </c>
      <c r="M90" s="1">
        <f t="shared" si="6"/>
        <v>15</v>
      </c>
      <c r="N90" s="37">
        <f t="shared" si="7"/>
        <v>281.3461143233142</v>
      </c>
      <c r="O90" s="1">
        <v>0</v>
      </c>
      <c r="P90" s="37">
        <v>1</v>
      </c>
      <c r="Q90">
        <v>0</v>
      </c>
      <c r="R90" s="61">
        <v>0</v>
      </c>
      <c r="S90">
        <v>8</v>
      </c>
      <c r="T90" s="39">
        <v>1</v>
      </c>
      <c r="V90" s="1">
        <v>10.83</v>
      </c>
      <c r="W90" s="1">
        <v>1</v>
      </c>
      <c r="X90" s="1">
        <v>0</v>
      </c>
      <c r="Y90" s="1">
        <v>1</v>
      </c>
      <c r="Z90" s="1">
        <v>1</v>
      </c>
      <c r="AA90" s="1">
        <v>0</v>
      </c>
      <c r="AB90" s="1">
        <v>0</v>
      </c>
      <c r="AC90" s="1">
        <v>1</v>
      </c>
      <c r="AD90" s="1">
        <v>1</v>
      </c>
      <c r="AE90" s="1">
        <v>0</v>
      </c>
      <c r="AF90" s="1">
        <v>0</v>
      </c>
      <c r="AG90" s="1">
        <v>0</v>
      </c>
      <c r="AH90" s="1">
        <v>1040000</v>
      </c>
      <c r="AI90" s="1">
        <v>0</v>
      </c>
      <c r="AJ90" s="1">
        <v>0</v>
      </c>
      <c r="AK90" s="1">
        <v>1</v>
      </c>
      <c r="AL90" s="1">
        <v>0</v>
      </c>
      <c r="AM90" s="1">
        <v>0</v>
      </c>
      <c r="AN90" s="1">
        <v>1</v>
      </c>
      <c r="AO90" s="1">
        <v>999</v>
      </c>
      <c r="AP90" s="1">
        <v>1</v>
      </c>
      <c r="AQ90" s="1">
        <v>1</v>
      </c>
      <c r="AR90" s="1" t="s">
        <v>67</v>
      </c>
      <c r="AS90" s="1" t="s">
        <v>99</v>
      </c>
      <c r="AU90" s="33">
        <v>2.1346153846153846</v>
      </c>
      <c r="AV90" s="33">
        <v>0.2789067634233174</v>
      </c>
      <c r="AW90" s="1">
        <v>1</v>
      </c>
    </row>
    <row r="91" spans="1:49" ht="12.75">
      <c r="A91" s="1">
        <v>14</v>
      </c>
      <c r="B91" s="1">
        <v>1983</v>
      </c>
      <c r="C91" s="1">
        <v>1982</v>
      </c>
      <c r="D91" s="1" t="s">
        <v>65</v>
      </c>
      <c r="E91" s="1">
        <v>1</v>
      </c>
      <c r="F91" s="4" t="s">
        <v>85</v>
      </c>
      <c r="G91" s="1">
        <v>790000</v>
      </c>
      <c r="H91" s="1">
        <v>630000</v>
      </c>
      <c r="I91" s="53">
        <v>0.649999976158142</v>
      </c>
      <c r="J91" s="116">
        <v>14661.309636906763</v>
      </c>
      <c r="K91" s="116">
        <v>2344369.0451909318</v>
      </c>
      <c r="L91" s="36">
        <v>1</v>
      </c>
      <c r="M91" s="1">
        <f t="shared" si="6"/>
        <v>15</v>
      </c>
      <c r="N91" s="37">
        <f t="shared" si="7"/>
        <v>159.9017484283584</v>
      </c>
      <c r="O91" s="1">
        <v>0</v>
      </c>
      <c r="P91" s="37">
        <v>1</v>
      </c>
      <c r="Q91">
        <v>0</v>
      </c>
      <c r="R91" s="61">
        <v>0</v>
      </c>
      <c r="S91">
        <v>8</v>
      </c>
      <c r="T91" s="39">
        <v>-8</v>
      </c>
      <c r="V91" s="1">
        <v>10.83</v>
      </c>
      <c r="W91" s="1">
        <v>1</v>
      </c>
      <c r="X91" s="1">
        <v>0</v>
      </c>
      <c r="Y91" s="1">
        <v>1</v>
      </c>
      <c r="Z91" s="1">
        <v>0</v>
      </c>
      <c r="AA91" s="1">
        <v>0</v>
      </c>
      <c r="AB91" s="1">
        <v>0</v>
      </c>
      <c r="AC91" s="1">
        <v>1</v>
      </c>
      <c r="AD91" s="1">
        <v>1</v>
      </c>
      <c r="AE91" s="1">
        <v>0</v>
      </c>
      <c r="AF91" s="1">
        <v>0</v>
      </c>
      <c r="AG91" s="1">
        <v>0</v>
      </c>
      <c r="AH91" s="1">
        <v>120000</v>
      </c>
      <c r="AI91" s="1">
        <v>0</v>
      </c>
      <c r="AJ91" s="1">
        <v>0</v>
      </c>
      <c r="AK91" s="1">
        <v>1</v>
      </c>
      <c r="AL91" s="1">
        <v>0</v>
      </c>
      <c r="AM91" s="1">
        <v>0</v>
      </c>
      <c r="AN91" s="1">
        <v>1</v>
      </c>
      <c r="AO91" s="1">
        <v>201</v>
      </c>
      <c r="AP91" s="1">
        <v>1</v>
      </c>
      <c r="AQ91" s="1">
        <v>1</v>
      </c>
      <c r="AR91" s="1" t="s">
        <v>67</v>
      </c>
      <c r="AS91" s="1" t="s">
        <v>99</v>
      </c>
      <c r="AU91" s="33">
        <v>6.583333333333333</v>
      </c>
      <c r="AV91" s="33">
        <v>0.0959681268176589</v>
      </c>
      <c r="AW91" s="1">
        <v>1</v>
      </c>
    </row>
    <row r="92" spans="1:49" ht="12.75">
      <c r="A92" s="1">
        <v>14</v>
      </c>
      <c r="B92" s="1">
        <v>1983</v>
      </c>
      <c r="C92" s="1">
        <v>1982</v>
      </c>
      <c r="D92" s="1" t="s">
        <v>65</v>
      </c>
      <c r="E92" s="1">
        <v>1</v>
      </c>
      <c r="F92" s="4" t="s">
        <v>85</v>
      </c>
      <c r="G92" s="1">
        <v>290000</v>
      </c>
      <c r="H92" s="1">
        <v>210000</v>
      </c>
      <c r="I92" s="53">
        <v>0.649999976158142</v>
      </c>
      <c r="J92" s="116">
        <v>14661.309636906763</v>
      </c>
      <c r="K92" s="116">
        <v>860591.1684878104</v>
      </c>
      <c r="L92" s="36">
        <v>1</v>
      </c>
      <c r="M92" s="1">
        <f t="shared" si="6"/>
        <v>15</v>
      </c>
      <c r="N92" s="37">
        <f t="shared" si="7"/>
        <v>58.69811018256195</v>
      </c>
      <c r="O92" s="1">
        <v>0</v>
      </c>
      <c r="P92" s="37">
        <v>1</v>
      </c>
      <c r="Q92">
        <v>0</v>
      </c>
      <c r="R92" s="61">
        <v>0</v>
      </c>
      <c r="S92">
        <v>8</v>
      </c>
      <c r="T92" s="39">
        <v>-24</v>
      </c>
      <c r="V92" s="1">
        <v>10.83</v>
      </c>
      <c r="W92" s="1">
        <v>1</v>
      </c>
      <c r="X92" s="1">
        <v>0</v>
      </c>
      <c r="Y92" s="1">
        <v>1</v>
      </c>
      <c r="Z92" s="1">
        <v>0</v>
      </c>
      <c r="AA92" s="1">
        <v>0</v>
      </c>
      <c r="AB92" s="1">
        <v>0</v>
      </c>
      <c r="AC92" s="1">
        <v>1</v>
      </c>
      <c r="AD92" s="1">
        <v>1</v>
      </c>
      <c r="AE92" s="1">
        <v>0</v>
      </c>
      <c r="AF92" s="1">
        <v>0</v>
      </c>
      <c r="AG92" s="1">
        <v>0</v>
      </c>
      <c r="AH92" s="1">
        <v>52000</v>
      </c>
      <c r="AI92" s="1">
        <v>0</v>
      </c>
      <c r="AJ92" s="1">
        <v>0</v>
      </c>
      <c r="AK92" s="1">
        <v>1</v>
      </c>
      <c r="AL92" s="1">
        <v>0</v>
      </c>
      <c r="AM92" s="1">
        <v>0</v>
      </c>
      <c r="AN92" s="1">
        <v>1</v>
      </c>
      <c r="AO92" s="1">
        <v>137</v>
      </c>
      <c r="AP92" s="1">
        <v>1</v>
      </c>
      <c r="AQ92" s="1">
        <v>1</v>
      </c>
      <c r="AR92" s="1" t="s">
        <v>67</v>
      </c>
      <c r="AS92" s="1" t="s">
        <v>99</v>
      </c>
      <c r="AU92" s="33">
        <v>5.576923076923077</v>
      </c>
      <c r="AV92" s="33">
        <v>0.11295216530884221</v>
      </c>
      <c r="AW92" s="1">
        <v>1</v>
      </c>
    </row>
    <row r="93" spans="1:49" ht="12.75">
      <c r="A93" s="1">
        <v>14</v>
      </c>
      <c r="B93" s="1">
        <v>1983</v>
      </c>
      <c r="C93" s="1">
        <v>1982</v>
      </c>
      <c r="D93" s="1" t="s">
        <v>65</v>
      </c>
      <c r="E93" s="1">
        <v>1</v>
      </c>
      <c r="F93" s="4" t="s">
        <v>85</v>
      </c>
      <c r="G93" s="1">
        <v>1210000</v>
      </c>
      <c r="I93" s="53">
        <v>0.649999976158142</v>
      </c>
      <c r="J93" s="116">
        <v>14661.309636906763</v>
      </c>
      <c r="K93" s="116">
        <v>3590742.461621554</v>
      </c>
      <c r="L93" s="36">
        <v>1</v>
      </c>
      <c r="M93" s="1">
        <f t="shared" si="6"/>
        <v>15</v>
      </c>
      <c r="N93" s="37">
        <f t="shared" si="7"/>
        <v>244.91280455482746</v>
      </c>
      <c r="O93" s="1">
        <v>0</v>
      </c>
      <c r="P93" s="37">
        <v>1</v>
      </c>
      <c r="Q93">
        <v>0</v>
      </c>
      <c r="R93" s="61">
        <v>0</v>
      </c>
      <c r="S93">
        <v>10</v>
      </c>
      <c r="T93" s="39">
        <v>5</v>
      </c>
      <c r="V93" s="1">
        <v>10.83</v>
      </c>
      <c r="W93" s="1">
        <v>1</v>
      </c>
      <c r="X93" s="1">
        <v>0</v>
      </c>
      <c r="Y93" s="1">
        <v>1</v>
      </c>
      <c r="Z93" s="1">
        <v>1</v>
      </c>
      <c r="AA93" s="1">
        <v>0</v>
      </c>
      <c r="AB93" s="1">
        <v>0</v>
      </c>
      <c r="AC93" s="1">
        <v>1</v>
      </c>
      <c r="AD93" s="1">
        <v>1</v>
      </c>
      <c r="AE93" s="1">
        <v>0</v>
      </c>
      <c r="AF93" s="1">
        <v>0</v>
      </c>
      <c r="AG93" s="1">
        <v>0</v>
      </c>
      <c r="AH93" s="1">
        <v>500000</v>
      </c>
      <c r="AI93" s="1">
        <v>0</v>
      </c>
      <c r="AJ93" s="1">
        <v>0</v>
      </c>
      <c r="AK93" s="1">
        <v>0</v>
      </c>
      <c r="AL93" s="1">
        <v>1</v>
      </c>
      <c r="AM93" s="1">
        <v>0</v>
      </c>
      <c r="AN93" s="1">
        <v>1</v>
      </c>
      <c r="AO93" s="1">
        <v>950</v>
      </c>
      <c r="AP93" s="1">
        <v>1</v>
      </c>
      <c r="AQ93" s="1">
        <v>1</v>
      </c>
      <c r="AR93" s="1" t="s">
        <v>67</v>
      </c>
      <c r="AS93" s="1" t="s">
        <v>99</v>
      </c>
      <c r="AU93" s="33">
        <v>2.86</v>
      </c>
      <c r="AV93" s="33">
        <v>0.21413552293278987</v>
      </c>
      <c r="AW93" s="1">
        <v>1</v>
      </c>
    </row>
    <row r="94" spans="1:47" ht="12.75">
      <c r="A94" s="1">
        <v>18</v>
      </c>
      <c r="B94" s="1">
        <v>1992</v>
      </c>
      <c r="C94" s="1">
        <v>1986</v>
      </c>
      <c r="D94" s="1" t="s">
        <v>77</v>
      </c>
      <c r="E94" s="1">
        <v>0</v>
      </c>
      <c r="F94" s="1" t="s">
        <v>111</v>
      </c>
      <c r="G94" s="1">
        <f>(308.5/312.5)*G93</f>
        <v>1194512</v>
      </c>
      <c r="I94" s="31">
        <v>1</v>
      </c>
      <c r="J94" s="116">
        <v>24025.410756891666</v>
      </c>
      <c r="K94" s="116">
        <v>8220040.112253194</v>
      </c>
      <c r="L94" s="36">
        <v>1</v>
      </c>
      <c r="M94" s="1">
        <f t="shared" si="6"/>
        <v>11</v>
      </c>
      <c r="N94" s="37">
        <f t="shared" si="7"/>
        <v>342.13942044238655</v>
      </c>
      <c r="O94" s="1">
        <v>0</v>
      </c>
      <c r="P94" s="37">
        <v>0</v>
      </c>
      <c r="Q94">
        <v>0</v>
      </c>
      <c r="R94" s="61">
        <v>1</v>
      </c>
      <c r="S94">
        <v>10</v>
      </c>
      <c r="T94" s="39">
        <v>5</v>
      </c>
      <c r="V94" s="1">
        <v>19.1</v>
      </c>
      <c r="W94" s="1">
        <v>1</v>
      </c>
      <c r="X94" s="1">
        <v>0</v>
      </c>
      <c r="Y94" s="1">
        <v>0</v>
      </c>
      <c r="Z94" s="1">
        <v>1</v>
      </c>
      <c r="AA94" s="1">
        <v>0</v>
      </c>
      <c r="AB94" s="1">
        <v>0</v>
      </c>
      <c r="AC94" s="1">
        <v>1</v>
      </c>
      <c r="AD94" s="1">
        <v>1</v>
      </c>
      <c r="AE94" s="1">
        <v>0</v>
      </c>
      <c r="AF94" s="1">
        <v>0</v>
      </c>
      <c r="AG94" s="1">
        <v>0</v>
      </c>
      <c r="AI94" s="1">
        <v>0</v>
      </c>
      <c r="AJ94" s="1">
        <v>0</v>
      </c>
      <c r="AK94" s="1">
        <v>0</v>
      </c>
      <c r="AL94" s="1">
        <v>1</v>
      </c>
      <c r="AM94" s="1">
        <v>0</v>
      </c>
      <c r="AN94" s="1">
        <v>1</v>
      </c>
      <c r="AO94" s="1">
        <v>55</v>
      </c>
      <c r="AP94" s="1">
        <v>0</v>
      </c>
      <c r="AQ94" s="1">
        <v>1</v>
      </c>
      <c r="AR94" s="1" t="s">
        <v>67</v>
      </c>
      <c r="AS94" s="1" t="s">
        <v>112</v>
      </c>
      <c r="AU94" s="33"/>
    </row>
    <row r="95" spans="1:49" ht="12.75">
      <c r="A95" s="1">
        <v>22</v>
      </c>
      <c r="B95" s="1">
        <v>1991</v>
      </c>
      <c r="C95" s="1">
        <v>1987</v>
      </c>
      <c r="D95" s="1" t="s">
        <v>93</v>
      </c>
      <c r="E95" s="1">
        <v>1</v>
      </c>
      <c r="F95" s="4" t="s">
        <v>94</v>
      </c>
      <c r="G95" s="1">
        <v>28800000</v>
      </c>
      <c r="I95" s="53">
        <v>9.5600004196167</v>
      </c>
      <c r="J95" s="116">
        <v>16385.823181290667</v>
      </c>
      <c r="K95" s="116">
        <v>3764641.3918476603</v>
      </c>
      <c r="L95" s="36">
        <v>1</v>
      </c>
      <c r="M95" s="1">
        <f t="shared" si="6"/>
        <v>10</v>
      </c>
      <c r="N95" s="37">
        <f t="shared" si="7"/>
        <v>229.74990943061852</v>
      </c>
      <c r="O95" s="1">
        <v>0</v>
      </c>
      <c r="P95" s="37">
        <v>1</v>
      </c>
      <c r="Q95">
        <v>0</v>
      </c>
      <c r="R95" s="61">
        <v>0</v>
      </c>
      <c r="S95">
        <v>50.7</v>
      </c>
      <c r="T95" s="39">
        <v>25.35</v>
      </c>
      <c r="V95" s="1">
        <v>9.39</v>
      </c>
      <c r="W95" s="1">
        <v>1</v>
      </c>
      <c r="X95" s="1">
        <v>0</v>
      </c>
      <c r="Y95" s="1">
        <v>1</v>
      </c>
      <c r="Z95" s="1">
        <v>1</v>
      </c>
      <c r="AA95" s="1">
        <v>0</v>
      </c>
      <c r="AB95" s="1">
        <v>0</v>
      </c>
      <c r="AC95" s="1">
        <v>1</v>
      </c>
      <c r="AD95" s="1">
        <v>1</v>
      </c>
      <c r="AE95" s="1">
        <v>0</v>
      </c>
      <c r="AF95" s="1">
        <v>0</v>
      </c>
      <c r="AG95" s="1">
        <v>0</v>
      </c>
      <c r="AH95" s="1">
        <v>25000000</v>
      </c>
      <c r="AI95" s="1">
        <v>0</v>
      </c>
      <c r="AJ95" s="1">
        <v>0</v>
      </c>
      <c r="AK95" s="1">
        <v>0</v>
      </c>
      <c r="AL95" s="1">
        <v>1</v>
      </c>
      <c r="AM95" s="1">
        <v>0</v>
      </c>
      <c r="AN95" s="1">
        <v>1</v>
      </c>
      <c r="AO95" s="1">
        <v>406</v>
      </c>
      <c r="AP95" s="1">
        <v>1</v>
      </c>
      <c r="AQ95" s="1">
        <v>1</v>
      </c>
      <c r="AR95" s="1" t="s">
        <v>67</v>
      </c>
      <c r="AS95" s="1" t="s">
        <v>117</v>
      </c>
      <c r="AU95" s="33">
        <v>2.58</v>
      </c>
      <c r="AV95" s="33">
        <v>0.23540196040769987</v>
      </c>
      <c r="AW95" s="1">
        <v>1</v>
      </c>
    </row>
    <row r="96" spans="1:49" ht="12.75">
      <c r="A96" s="1">
        <v>22</v>
      </c>
      <c r="B96" s="1">
        <v>1991</v>
      </c>
      <c r="C96" s="1">
        <v>1987</v>
      </c>
      <c r="D96" s="1" t="s">
        <v>93</v>
      </c>
      <c r="E96" s="1">
        <v>1</v>
      </c>
      <c r="F96" s="4" t="s">
        <v>94</v>
      </c>
      <c r="G96" s="1">
        <v>44800000</v>
      </c>
      <c r="I96" s="53">
        <v>9.5600004196167</v>
      </c>
      <c r="J96" s="116">
        <v>16385.823181290667</v>
      </c>
      <c r="K96" s="116">
        <v>6023426.226956256</v>
      </c>
      <c r="L96" s="36">
        <v>1</v>
      </c>
      <c r="M96" s="1">
        <f t="shared" si="6"/>
        <v>10</v>
      </c>
      <c r="N96" s="37">
        <f t="shared" si="7"/>
        <v>367.5998550889896</v>
      </c>
      <c r="O96" s="1">
        <v>0</v>
      </c>
      <c r="P96" s="37">
        <v>1</v>
      </c>
      <c r="Q96">
        <v>0</v>
      </c>
      <c r="R96" s="61">
        <v>0</v>
      </c>
      <c r="S96">
        <v>50.7</v>
      </c>
      <c r="T96" s="39">
        <v>12.68</v>
      </c>
      <c r="V96" s="1">
        <v>9.39</v>
      </c>
      <c r="W96" s="1">
        <v>1</v>
      </c>
      <c r="X96" s="1">
        <v>0</v>
      </c>
      <c r="Y96" s="1">
        <v>1</v>
      </c>
      <c r="Z96" s="1">
        <v>1</v>
      </c>
      <c r="AA96" s="1">
        <v>0</v>
      </c>
      <c r="AB96" s="1">
        <v>0</v>
      </c>
      <c r="AC96" s="1">
        <v>1</v>
      </c>
      <c r="AD96" s="1">
        <v>1</v>
      </c>
      <c r="AE96" s="1">
        <v>0</v>
      </c>
      <c r="AF96" s="1">
        <v>0</v>
      </c>
      <c r="AG96" s="1">
        <v>0</v>
      </c>
      <c r="AH96" s="1">
        <v>50200000</v>
      </c>
      <c r="AI96" s="1">
        <v>0</v>
      </c>
      <c r="AJ96" s="1">
        <v>0</v>
      </c>
      <c r="AK96" s="1">
        <v>0</v>
      </c>
      <c r="AL96" s="1">
        <v>1</v>
      </c>
      <c r="AM96" s="1">
        <v>0</v>
      </c>
      <c r="AN96" s="1">
        <v>1</v>
      </c>
      <c r="AO96" s="1">
        <v>403</v>
      </c>
      <c r="AP96" s="1">
        <v>1</v>
      </c>
      <c r="AQ96" s="1">
        <v>1</v>
      </c>
      <c r="AR96" s="1" t="s">
        <v>67</v>
      </c>
      <c r="AS96" s="1" t="s">
        <v>117</v>
      </c>
      <c r="AU96" s="33">
        <v>2.135458167330677</v>
      </c>
      <c r="AV96" s="33">
        <v>0.2788102367453353</v>
      </c>
      <c r="AW96" s="1">
        <v>1</v>
      </c>
    </row>
    <row r="97" spans="1:49" ht="12.75">
      <c r="A97" s="1">
        <v>22</v>
      </c>
      <c r="B97" s="1">
        <v>1991</v>
      </c>
      <c r="C97" s="1">
        <v>1987</v>
      </c>
      <c r="D97" s="1" t="s">
        <v>93</v>
      </c>
      <c r="E97" s="1">
        <v>1</v>
      </c>
      <c r="F97" s="4" t="s">
        <v>94</v>
      </c>
      <c r="G97" s="1">
        <v>45600000</v>
      </c>
      <c r="I97" s="53">
        <v>9.5600004196167</v>
      </c>
      <c r="J97" s="116">
        <v>16385.823181290667</v>
      </c>
      <c r="K97" s="116">
        <v>6130987.409580475</v>
      </c>
      <c r="L97" s="36">
        <v>1</v>
      </c>
      <c r="M97" s="1">
        <f t="shared" si="6"/>
        <v>10</v>
      </c>
      <c r="N97" s="37">
        <f t="shared" si="7"/>
        <v>374.1641382155787</v>
      </c>
      <c r="O97" s="1">
        <v>0</v>
      </c>
      <c r="P97" s="37">
        <v>1</v>
      </c>
      <c r="Q97">
        <v>0</v>
      </c>
      <c r="R97" s="61">
        <v>0</v>
      </c>
      <c r="S97">
        <v>50.7</v>
      </c>
      <c r="T97" s="39">
        <v>5.07</v>
      </c>
      <c r="V97" s="1">
        <v>9.39</v>
      </c>
      <c r="W97" s="1">
        <v>1</v>
      </c>
      <c r="X97" s="1">
        <v>0</v>
      </c>
      <c r="Y97" s="1">
        <v>1</v>
      </c>
      <c r="Z97" s="1">
        <v>1</v>
      </c>
      <c r="AA97" s="1">
        <v>0</v>
      </c>
      <c r="AB97" s="1">
        <v>0</v>
      </c>
      <c r="AC97" s="1">
        <v>1</v>
      </c>
      <c r="AD97" s="1">
        <v>1</v>
      </c>
      <c r="AE97" s="1">
        <v>0</v>
      </c>
      <c r="AF97" s="1">
        <v>0</v>
      </c>
      <c r="AG97" s="1">
        <v>0</v>
      </c>
      <c r="AH97" s="1">
        <v>124900000</v>
      </c>
      <c r="AI97" s="1">
        <v>0</v>
      </c>
      <c r="AJ97" s="1">
        <v>0</v>
      </c>
      <c r="AK97" s="1">
        <v>0</v>
      </c>
      <c r="AL97" s="1">
        <v>1</v>
      </c>
      <c r="AM97" s="1">
        <v>0</v>
      </c>
      <c r="AN97" s="1">
        <v>1</v>
      </c>
      <c r="AO97" s="1">
        <v>401</v>
      </c>
      <c r="AP97" s="1">
        <v>1</v>
      </c>
      <c r="AQ97" s="1">
        <v>1</v>
      </c>
      <c r="AR97" s="1" t="s">
        <v>67</v>
      </c>
      <c r="AS97" s="1" t="s">
        <v>117</v>
      </c>
      <c r="AU97" s="33">
        <v>1.545236188951161</v>
      </c>
      <c r="AV97" s="33">
        <v>0.36565483918640357</v>
      </c>
      <c r="AW97" s="1">
        <v>1</v>
      </c>
    </row>
    <row r="98" spans="1:49" ht="12.75">
      <c r="A98" s="1">
        <v>22</v>
      </c>
      <c r="B98" s="1">
        <v>1991</v>
      </c>
      <c r="C98" s="1">
        <v>1987</v>
      </c>
      <c r="D98" s="1" t="s">
        <v>93</v>
      </c>
      <c r="E98" s="1">
        <v>1</v>
      </c>
      <c r="F98" s="4" t="s">
        <v>94</v>
      </c>
      <c r="G98" s="1">
        <v>35600000</v>
      </c>
      <c r="I98" s="53">
        <v>9.5600004196167</v>
      </c>
      <c r="J98" s="116">
        <v>16385.823181290667</v>
      </c>
      <c r="K98" s="116">
        <v>4786472.626777739</v>
      </c>
      <c r="L98" s="36">
        <v>1</v>
      </c>
      <c r="M98" s="1">
        <f t="shared" si="6"/>
        <v>10</v>
      </c>
      <c r="N98" s="37">
        <f t="shared" si="7"/>
        <v>292.110599133215</v>
      </c>
      <c r="O98" s="1">
        <v>0</v>
      </c>
      <c r="P98" s="37">
        <v>1</v>
      </c>
      <c r="Q98">
        <v>0</v>
      </c>
      <c r="R98" s="61">
        <v>0</v>
      </c>
      <c r="S98" s="55">
        <v>50.7</v>
      </c>
      <c r="T98" s="39">
        <v>25.35</v>
      </c>
      <c r="V98" s="1">
        <v>9.39</v>
      </c>
      <c r="W98" s="1">
        <v>1</v>
      </c>
      <c r="X98" s="1">
        <v>0</v>
      </c>
      <c r="Y98" s="1">
        <v>1</v>
      </c>
      <c r="Z98" s="1">
        <v>1</v>
      </c>
      <c r="AA98" s="1">
        <v>0</v>
      </c>
      <c r="AB98" s="1">
        <v>0</v>
      </c>
      <c r="AC98" s="1">
        <v>1</v>
      </c>
      <c r="AD98" s="1">
        <v>0</v>
      </c>
      <c r="AE98" s="1">
        <v>0</v>
      </c>
      <c r="AF98" s="1">
        <v>1</v>
      </c>
      <c r="AG98" s="1">
        <v>0</v>
      </c>
      <c r="AH98" s="1">
        <v>6800000</v>
      </c>
      <c r="AI98" s="1">
        <v>0</v>
      </c>
      <c r="AJ98" s="1">
        <v>0</v>
      </c>
      <c r="AK98" s="1">
        <v>1</v>
      </c>
      <c r="AL98" s="1">
        <v>0</v>
      </c>
      <c r="AM98" s="1">
        <v>0</v>
      </c>
      <c r="AN98" s="1">
        <v>1</v>
      </c>
      <c r="AO98" s="1">
        <v>382</v>
      </c>
      <c r="AP98" s="1">
        <v>1</v>
      </c>
      <c r="AQ98" s="1">
        <v>1</v>
      </c>
      <c r="AR98" s="1" t="s">
        <v>67</v>
      </c>
      <c r="AS98" s="1" t="s">
        <v>117</v>
      </c>
      <c r="AU98" s="33">
        <v>7.823529411764706</v>
      </c>
      <c r="AV98" s="33">
        <v>0.08093359614630916</v>
      </c>
      <c r="AW98" s="1">
        <v>1</v>
      </c>
    </row>
    <row r="99" spans="1:49" ht="12.75">
      <c r="A99" s="1">
        <v>22</v>
      </c>
      <c r="B99" s="1">
        <v>1991</v>
      </c>
      <c r="C99" s="1">
        <v>1987</v>
      </c>
      <c r="D99" s="1" t="s">
        <v>93</v>
      </c>
      <c r="E99" s="1">
        <v>1</v>
      </c>
      <c r="F99" s="4" t="s">
        <v>94</v>
      </c>
      <c r="G99" s="1">
        <v>5800000</v>
      </c>
      <c r="I99" s="53">
        <v>9.5600004196167</v>
      </c>
      <c r="J99" s="116">
        <v>16385.823181290667</v>
      </c>
      <c r="K99" s="116">
        <v>779818.5740255867</v>
      </c>
      <c r="L99" s="36">
        <v>1</v>
      </c>
      <c r="M99" s="1">
        <f t="shared" si="6"/>
        <v>10</v>
      </c>
      <c r="N99" s="37">
        <f t="shared" si="7"/>
        <v>47.591052667770974</v>
      </c>
      <c r="O99" s="1">
        <v>0</v>
      </c>
      <c r="P99" s="37">
        <v>1</v>
      </c>
      <c r="Q99">
        <v>0</v>
      </c>
      <c r="R99" s="61">
        <v>0</v>
      </c>
      <c r="S99">
        <v>50.7</v>
      </c>
      <c r="T99" s="39">
        <v>25.35</v>
      </c>
      <c r="V99" s="1">
        <v>9.39</v>
      </c>
      <c r="W99" s="1">
        <v>1</v>
      </c>
      <c r="X99" s="1">
        <v>0</v>
      </c>
      <c r="Y99" s="1">
        <v>1</v>
      </c>
      <c r="Z99" s="1">
        <v>1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1</v>
      </c>
      <c r="AH99" s="1">
        <v>1400000</v>
      </c>
      <c r="AI99" s="1">
        <v>1</v>
      </c>
      <c r="AJ99" s="1">
        <v>0</v>
      </c>
      <c r="AK99" s="1">
        <v>0</v>
      </c>
      <c r="AL99" s="1">
        <v>0</v>
      </c>
      <c r="AM99" s="1">
        <v>0</v>
      </c>
      <c r="AN99" s="1">
        <v>1</v>
      </c>
      <c r="AO99" s="1">
        <v>430</v>
      </c>
      <c r="AP99" s="1">
        <v>1</v>
      </c>
      <c r="AQ99" s="1">
        <v>1</v>
      </c>
      <c r="AR99" s="1" t="s">
        <v>67</v>
      </c>
      <c r="AS99" s="1" t="s">
        <v>117</v>
      </c>
      <c r="AU99" s="33">
        <v>6.5</v>
      </c>
      <c r="AV99" s="33">
        <v>0.09717958067838868</v>
      </c>
      <c r="AW99" s="1">
        <v>1</v>
      </c>
    </row>
    <row r="139" ht="12.75">
      <c r="T139" s="55"/>
    </row>
    <row r="140" ht="12.75">
      <c r="T140" s="55"/>
    </row>
    <row r="141" ht="12.75">
      <c r="T141" s="55"/>
    </row>
    <row r="142" ht="12.75">
      <c r="T142" s="55"/>
    </row>
    <row r="143" ht="12.75">
      <c r="T143" s="55"/>
    </row>
    <row r="144" ht="12.75">
      <c r="T144" s="101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9"/>
  <sheetViews>
    <sheetView zoomScale="75" zoomScaleNormal="7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2.75"/>
  <cols>
    <col min="1" max="1" width="8.7109375" style="1" customWidth="1"/>
    <col min="2" max="3" width="8.8515625" style="1" customWidth="1"/>
    <col min="4" max="6" width="8.8515625" style="46" customWidth="1"/>
    <col min="7" max="7" width="14.7109375" style="0" bestFit="1" customWidth="1"/>
    <col min="8" max="8" width="9.57421875" style="40" customWidth="1"/>
    <col min="9" max="9" width="12.00390625" style="0" customWidth="1"/>
    <col min="10" max="10" width="9.57421875" style="1" customWidth="1"/>
    <col min="11" max="12" width="8.8515625" style="1" customWidth="1"/>
    <col min="13" max="13" width="10.00390625" style="31" customWidth="1"/>
    <col min="14" max="14" width="8.421875" style="52" customWidth="1"/>
    <col min="15" max="15" width="9.8515625" style="52" customWidth="1"/>
    <col min="16" max="16" width="10.421875" style="0" customWidth="1"/>
    <col min="17" max="17" width="10.57421875" style="52" customWidth="1"/>
    <col min="18" max="19" width="14.140625" style="52" customWidth="1"/>
    <col min="20" max="20" width="11.57421875" style="0" customWidth="1"/>
    <col min="21" max="21" width="9.140625" style="52" customWidth="1"/>
    <col min="22" max="22" width="3.421875" style="0" customWidth="1"/>
    <col min="23" max="23" width="9.57421875" style="45" customWidth="1"/>
    <col min="24" max="24" width="13.57421875" style="45" customWidth="1"/>
    <col min="26" max="26" width="9.140625" style="45" customWidth="1"/>
    <col min="29" max="29" width="12.421875" style="0" bestFit="1" customWidth="1"/>
  </cols>
  <sheetData>
    <row r="1" spans="1:27" ht="12.75">
      <c r="A1" s="1" t="s">
        <v>1</v>
      </c>
      <c r="B1" s="1" t="s">
        <v>2</v>
      </c>
      <c r="C1" s="1" t="s">
        <v>3</v>
      </c>
      <c r="D1" s="46" t="s">
        <v>0</v>
      </c>
      <c r="E1" s="46" t="s">
        <v>223</v>
      </c>
      <c r="F1" s="47" t="s">
        <v>197</v>
      </c>
      <c r="H1" s="40" t="s">
        <v>197</v>
      </c>
      <c r="I1" t="s">
        <v>198</v>
      </c>
      <c r="J1" s="1" t="s">
        <v>5</v>
      </c>
      <c r="K1" s="1" t="s">
        <v>218</v>
      </c>
      <c r="L1" s="1" t="s">
        <v>24</v>
      </c>
      <c r="N1" s="52">
        <v>1997</v>
      </c>
      <c r="O1" s="52" t="s">
        <v>129</v>
      </c>
      <c r="Q1" s="52" t="s">
        <v>228</v>
      </c>
      <c r="R1" s="52" t="s">
        <v>9</v>
      </c>
      <c r="S1" s="1" t="s">
        <v>24</v>
      </c>
      <c r="U1" s="52" t="s">
        <v>227</v>
      </c>
      <c r="W1" s="45" t="s">
        <v>8</v>
      </c>
      <c r="X1" s="45" t="s">
        <v>9</v>
      </c>
      <c r="Z1" s="38" t="s">
        <v>24</v>
      </c>
      <c r="AA1" t="s">
        <v>199</v>
      </c>
    </row>
    <row r="2" spans="2:26" ht="12.75">
      <c r="B2" s="1" t="s">
        <v>39</v>
      </c>
      <c r="D2" s="46" t="s">
        <v>225</v>
      </c>
      <c r="E2" s="46" t="s">
        <v>225</v>
      </c>
      <c r="H2" s="40" t="s">
        <v>224</v>
      </c>
      <c r="I2" t="s">
        <v>226</v>
      </c>
      <c r="J2" s="1" t="s">
        <v>171</v>
      </c>
      <c r="Q2" s="52" t="s">
        <v>200</v>
      </c>
      <c r="R2" s="52" t="s">
        <v>200</v>
      </c>
      <c r="S2" s="52" t="s">
        <v>200</v>
      </c>
      <c r="U2" s="52" t="s">
        <v>225</v>
      </c>
      <c r="W2" s="45" t="s">
        <v>40</v>
      </c>
      <c r="X2" s="45" t="s">
        <v>41</v>
      </c>
      <c r="Z2" s="45" t="s">
        <v>41</v>
      </c>
    </row>
    <row r="3" spans="1:26" ht="12.75">
      <c r="A3" s="2">
        <v>1</v>
      </c>
      <c r="B3" s="1">
        <v>1986</v>
      </c>
      <c r="C3" s="1" t="s">
        <v>77</v>
      </c>
      <c r="D3" s="48">
        <v>4268099895296</v>
      </c>
      <c r="E3" s="48">
        <v>240132992</v>
      </c>
      <c r="F3" s="48">
        <f aca="true" t="shared" si="0" ref="F3:F32">D3/E3</f>
        <v>17773.90045302896</v>
      </c>
      <c r="H3" s="40">
        <v>17610</v>
      </c>
      <c r="I3">
        <v>3357000</v>
      </c>
      <c r="J3" s="1">
        <v>3357000</v>
      </c>
      <c r="K3" s="36">
        <v>0</v>
      </c>
      <c r="N3" s="48">
        <v>108.498397827148</v>
      </c>
      <c r="O3" s="48">
        <v>80.2666702270508</v>
      </c>
      <c r="Q3" s="47">
        <f aca="true" t="shared" si="1" ref="Q3:Q32">F3/O3*N3</f>
        <v>24025.410756891666</v>
      </c>
      <c r="R3" s="47">
        <f aca="true" t="shared" si="2" ref="R3:R32">I3/O3*N3</f>
        <v>4537738.023459037</v>
      </c>
      <c r="S3" s="47">
        <f>L3/O3*N3</f>
        <v>0</v>
      </c>
      <c r="T3" s="40"/>
      <c r="U3" s="48">
        <v>1</v>
      </c>
      <c r="W3" s="74">
        <f aca="true" t="shared" si="3" ref="W3:W34">Q3/U3</f>
        <v>24025.410756891666</v>
      </c>
      <c r="X3" s="74">
        <f aca="true" t="shared" si="4" ref="X3:X34">R3/U3</f>
        <v>4537738.023459037</v>
      </c>
      <c r="Y3">
        <f>X3/W3</f>
        <v>188.87244298861324</v>
      </c>
      <c r="Z3" s="45">
        <f>S3/U3</f>
        <v>0</v>
      </c>
    </row>
    <row r="4" spans="1:27" ht="12.75">
      <c r="A4" s="1">
        <v>2</v>
      </c>
      <c r="B4" s="1">
        <v>1973</v>
      </c>
      <c r="C4" s="1" t="s">
        <v>77</v>
      </c>
      <c r="D4" s="48">
        <v>74077003776</v>
      </c>
      <c r="E4" s="48">
        <v>56223000</v>
      </c>
      <c r="F4" s="48">
        <f t="shared" si="0"/>
        <v>1317.5569389040072</v>
      </c>
      <c r="H4" s="40">
        <v>6430</v>
      </c>
      <c r="I4">
        <v>3900000</v>
      </c>
      <c r="J4" s="1">
        <v>3900000</v>
      </c>
      <c r="K4" s="36">
        <v>0</v>
      </c>
      <c r="N4" s="48">
        <v>108.498397827148</v>
      </c>
      <c r="O4" s="48">
        <v>34.1635856628418</v>
      </c>
      <c r="Q4" s="47">
        <f t="shared" si="1"/>
        <v>4184.362213261757</v>
      </c>
      <c r="R4" s="47">
        <f t="shared" si="2"/>
        <v>12385812.06615299</v>
      </c>
      <c r="S4" s="47">
        <f aca="true" t="shared" si="5" ref="S4:S67">L4/O4*N4</f>
        <v>0</v>
      </c>
      <c r="T4" s="40"/>
      <c r="U4" s="52">
        <v>1</v>
      </c>
      <c r="W4" s="74">
        <f t="shared" si="3"/>
        <v>4184.362213261757</v>
      </c>
      <c r="X4" s="74">
        <f t="shared" si="4"/>
        <v>12385812.06615299</v>
      </c>
      <c r="Y4">
        <f aca="true" t="shared" si="6" ref="Y4:Y67">X4/W4</f>
        <v>2960.0238781666353</v>
      </c>
      <c r="Z4" s="45">
        <f aca="true" t="shared" si="7" ref="Z4:Z67">S4/U4</f>
        <v>0</v>
      </c>
      <c r="AA4" t="s">
        <v>201</v>
      </c>
    </row>
    <row r="5" spans="1:26" ht="12.75">
      <c r="A5" s="1">
        <v>2</v>
      </c>
      <c r="B5" s="1">
        <v>1973</v>
      </c>
      <c r="C5" s="1" t="s">
        <v>77</v>
      </c>
      <c r="D5" s="48">
        <v>74077003776</v>
      </c>
      <c r="E5" s="48">
        <v>56223000</v>
      </c>
      <c r="F5" s="48">
        <f t="shared" si="0"/>
        <v>1317.5569389040072</v>
      </c>
      <c r="H5" s="40">
        <v>6430</v>
      </c>
      <c r="I5">
        <v>270000</v>
      </c>
      <c r="J5" s="1">
        <v>270000</v>
      </c>
      <c r="K5" s="36">
        <v>0</v>
      </c>
      <c r="N5" s="48">
        <v>108.498397827148</v>
      </c>
      <c r="O5" s="48">
        <v>34.1635856628418</v>
      </c>
      <c r="Q5" s="47">
        <f t="shared" si="1"/>
        <v>4184.362213261757</v>
      </c>
      <c r="R5" s="47">
        <f t="shared" si="2"/>
        <v>857479.2968875146</v>
      </c>
      <c r="S5" s="47">
        <f t="shared" si="5"/>
        <v>0</v>
      </c>
      <c r="T5" s="40"/>
      <c r="U5" s="52">
        <v>1</v>
      </c>
      <c r="W5" s="74">
        <f t="shared" si="3"/>
        <v>4184.362213261757</v>
      </c>
      <c r="X5" s="74">
        <f t="shared" si="4"/>
        <v>857479.2968875146</v>
      </c>
      <c r="Y5">
        <f t="shared" si="6"/>
        <v>204.92473002692088</v>
      </c>
      <c r="Z5" s="45">
        <f t="shared" si="7"/>
        <v>0</v>
      </c>
    </row>
    <row r="6" spans="1:26" ht="12.75">
      <c r="A6" s="1">
        <v>2</v>
      </c>
      <c r="B6" s="1">
        <v>1973</v>
      </c>
      <c r="C6" s="1" t="s">
        <v>77</v>
      </c>
      <c r="D6" s="48">
        <v>74077003776</v>
      </c>
      <c r="E6" s="48">
        <v>56223000</v>
      </c>
      <c r="F6" s="48">
        <f t="shared" si="0"/>
        <v>1317.5569389040072</v>
      </c>
      <c r="H6" s="40">
        <v>6430</v>
      </c>
      <c r="I6">
        <v>270000</v>
      </c>
      <c r="J6" s="1">
        <v>270000</v>
      </c>
      <c r="K6" s="36">
        <v>0</v>
      </c>
      <c r="N6" s="48">
        <v>108.498397827148</v>
      </c>
      <c r="O6" s="48">
        <v>34.1635856628418</v>
      </c>
      <c r="Q6" s="47">
        <f t="shared" si="1"/>
        <v>4184.362213261757</v>
      </c>
      <c r="R6" s="47">
        <f t="shared" si="2"/>
        <v>857479.2968875146</v>
      </c>
      <c r="S6" s="47">
        <f t="shared" si="5"/>
        <v>0</v>
      </c>
      <c r="T6" s="40"/>
      <c r="U6" s="52">
        <v>1</v>
      </c>
      <c r="W6" s="74">
        <f t="shared" si="3"/>
        <v>4184.362213261757</v>
      </c>
      <c r="X6" s="74">
        <f t="shared" si="4"/>
        <v>857479.2968875146</v>
      </c>
      <c r="Y6">
        <f t="shared" si="6"/>
        <v>204.92473002692088</v>
      </c>
      <c r="Z6" s="45">
        <f t="shared" si="7"/>
        <v>0</v>
      </c>
    </row>
    <row r="7" spans="1:26" ht="12.75">
      <c r="A7" s="1">
        <v>2</v>
      </c>
      <c r="B7" s="1">
        <v>1973</v>
      </c>
      <c r="C7" s="1" t="s">
        <v>77</v>
      </c>
      <c r="D7" s="48">
        <v>74077003776</v>
      </c>
      <c r="E7" s="48">
        <v>56223000</v>
      </c>
      <c r="F7" s="48">
        <f t="shared" si="0"/>
        <v>1317.5569389040072</v>
      </c>
      <c r="H7" s="40">
        <v>6430</v>
      </c>
      <c r="I7">
        <v>260000</v>
      </c>
      <c r="J7" s="1">
        <v>260000</v>
      </c>
      <c r="K7" s="36">
        <v>0</v>
      </c>
      <c r="N7" s="48">
        <v>108.498397827148</v>
      </c>
      <c r="O7" s="48">
        <v>34.1635856628418</v>
      </c>
      <c r="Q7" s="47">
        <f t="shared" si="1"/>
        <v>4184.362213261757</v>
      </c>
      <c r="R7" s="47">
        <f t="shared" si="2"/>
        <v>825720.8044101993</v>
      </c>
      <c r="S7" s="47">
        <f t="shared" si="5"/>
        <v>0</v>
      </c>
      <c r="T7" s="40"/>
      <c r="U7" s="52">
        <v>1</v>
      </c>
      <c r="W7" s="74">
        <f t="shared" si="3"/>
        <v>4184.362213261757</v>
      </c>
      <c r="X7" s="74">
        <f t="shared" si="4"/>
        <v>825720.8044101993</v>
      </c>
      <c r="Y7">
        <f t="shared" si="6"/>
        <v>197.334925211109</v>
      </c>
      <c r="Z7" s="45">
        <f t="shared" si="7"/>
        <v>0</v>
      </c>
    </row>
    <row r="8" spans="1:27" ht="12.75">
      <c r="A8" s="1">
        <v>3</v>
      </c>
      <c r="B8" s="1">
        <v>1996</v>
      </c>
      <c r="C8" s="1" t="s">
        <v>65</v>
      </c>
      <c r="D8" s="48">
        <v>739259973632</v>
      </c>
      <c r="E8" s="48">
        <v>58802000</v>
      </c>
      <c r="F8" s="48">
        <f t="shared" si="0"/>
        <v>12572.02091139757</v>
      </c>
      <c r="H8" s="40">
        <v>12622.4</v>
      </c>
      <c r="I8">
        <v>9830000</v>
      </c>
      <c r="J8" s="1">
        <v>9830000</v>
      </c>
      <c r="K8" s="36">
        <v>0</v>
      </c>
      <c r="L8" s="1">
        <v>1580000</v>
      </c>
      <c r="N8" s="48">
        <v>108.498397827148</v>
      </c>
      <c r="O8" s="48">
        <v>108.043518066406</v>
      </c>
      <c r="Q8" s="47">
        <f t="shared" si="1"/>
        <v>12624.951045167421</v>
      </c>
      <c r="R8" s="47">
        <f t="shared" si="2"/>
        <v>9871385.805720855</v>
      </c>
      <c r="S8" s="47">
        <f t="shared" si="5"/>
        <v>1586652.0420182045</v>
      </c>
      <c r="T8" s="40"/>
      <c r="U8" s="48">
        <v>0.649999976158142</v>
      </c>
      <c r="W8" s="74">
        <f t="shared" si="3"/>
        <v>19423.00232038136</v>
      </c>
      <c r="X8" s="74">
        <f t="shared" si="4"/>
        <v>15186747.950463297</v>
      </c>
      <c r="Y8">
        <f t="shared" si="6"/>
        <v>781.8949768917657</v>
      </c>
      <c r="Z8" s="45">
        <f t="shared" si="7"/>
        <v>2441003.231101934</v>
      </c>
      <c r="AA8" t="s">
        <v>202</v>
      </c>
    </row>
    <row r="9" spans="1:26" ht="12.75">
      <c r="A9" s="1">
        <v>3</v>
      </c>
      <c r="B9" s="1">
        <v>1996</v>
      </c>
      <c r="C9" s="1" t="s">
        <v>65</v>
      </c>
      <c r="D9" s="48">
        <v>739259973632</v>
      </c>
      <c r="E9" s="48">
        <v>58802000</v>
      </c>
      <c r="F9" s="48">
        <f t="shared" si="0"/>
        <v>12572.02091139757</v>
      </c>
      <c r="H9" s="40">
        <v>12622.4</v>
      </c>
      <c r="I9">
        <v>4600000</v>
      </c>
      <c r="J9" s="1">
        <v>4600000</v>
      </c>
      <c r="K9" s="36">
        <v>0</v>
      </c>
      <c r="L9" s="1">
        <v>660000</v>
      </c>
      <c r="N9" s="48">
        <v>108.498397827148</v>
      </c>
      <c r="O9" s="48">
        <v>108.043518066406</v>
      </c>
      <c r="Q9" s="47">
        <f t="shared" si="1"/>
        <v>12624.951045167421</v>
      </c>
      <c r="R9" s="47">
        <f t="shared" si="2"/>
        <v>4619366.704609962</v>
      </c>
      <c r="S9" s="47">
        <f t="shared" si="5"/>
        <v>662778.7010962119</v>
      </c>
      <c r="T9" s="40"/>
      <c r="U9" s="48">
        <v>0.649999976158142</v>
      </c>
      <c r="W9" s="74">
        <f t="shared" si="3"/>
        <v>19423.00232038136</v>
      </c>
      <c r="X9" s="74">
        <f t="shared" si="4"/>
        <v>7106718.267765123</v>
      </c>
      <c r="Y9">
        <f t="shared" si="6"/>
        <v>365.89185083439696</v>
      </c>
      <c r="Z9" s="45">
        <f t="shared" si="7"/>
        <v>1019659.5775489089</v>
      </c>
    </row>
    <row r="10" spans="1:26" ht="12.75">
      <c r="A10" s="1">
        <v>3</v>
      </c>
      <c r="B10" s="1">
        <v>1996</v>
      </c>
      <c r="C10" s="1" t="s">
        <v>65</v>
      </c>
      <c r="D10" s="48">
        <v>739259973632</v>
      </c>
      <c r="E10" s="48">
        <v>58802000</v>
      </c>
      <c r="F10" s="48">
        <f t="shared" si="0"/>
        <v>12572.02091139757</v>
      </c>
      <c r="H10" s="40">
        <v>12622.4</v>
      </c>
      <c r="I10">
        <v>3870000</v>
      </c>
      <c r="J10" s="1">
        <v>3870000</v>
      </c>
      <c r="K10" s="36">
        <v>0</v>
      </c>
      <c r="L10" s="1">
        <v>740000</v>
      </c>
      <c r="N10" s="48">
        <v>108.498397827148</v>
      </c>
      <c r="O10" s="48">
        <v>108.043518066406</v>
      </c>
      <c r="Q10" s="47">
        <f t="shared" si="1"/>
        <v>12624.951045167421</v>
      </c>
      <c r="R10" s="47">
        <f t="shared" si="2"/>
        <v>3886293.2927914253</v>
      </c>
      <c r="S10" s="47">
        <f t="shared" si="5"/>
        <v>743115.5133502983</v>
      </c>
      <c r="T10" s="40"/>
      <c r="U10" s="48">
        <v>0.649999976158142</v>
      </c>
      <c r="W10" s="74">
        <f t="shared" si="3"/>
        <v>19423.00232038136</v>
      </c>
      <c r="X10" s="74">
        <f t="shared" si="4"/>
        <v>5978912.977445876</v>
      </c>
      <c r="Y10">
        <f t="shared" si="6"/>
        <v>307.8264049411123</v>
      </c>
      <c r="Z10" s="45">
        <f t="shared" si="7"/>
        <v>1143254.6778578677</v>
      </c>
    </row>
    <row r="11" spans="1:26" ht="12.75">
      <c r="A11" s="1">
        <v>3</v>
      </c>
      <c r="B11" s="1">
        <v>1996</v>
      </c>
      <c r="C11" s="1" t="s">
        <v>65</v>
      </c>
      <c r="D11" s="48">
        <v>739259973632</v>
      </c>
      <c r="E11" s="48">
        <v>58802000</v>
      </c>
      <c r="F11" s="48">
        <f t="shared" si="0"/>
        <v>12572.02091139757</v>
      </c>
      <c r="H11" s="40">
        <v>12622.4</v>
      </c>
      <c r="I11">
        <v>870000</v>
      </c>
      <c r="J11" s="1">
        <v>870000</v>
      </c>
      <c r="K11" s="36">
        <v>0</v>
      </c>
      <c r="L11" s="1">
        <v>1680000</v>
      </c>
      <c r="N11" s="48">
        <v>108.498397827148</v>
      </c>
      <c r="O11" s="48">
        <v>108.043518066406</v>
      </c>
      <c r="Q11" s="47">
        <f t="shared" si="1"/>
        <v>12624.951045167421</v>
      </c>
      <c r="R11" s="47">
        <f t="shared" si="2"/>
        <v>873662.8332631886</v>
      </c>
      <c r="S11" s="47">
        <f t="shared" si="5"/>
        <v>1687073.0573358124</v>
      </c>
      <c r="T11" s="40"/>
      <c r="U11" s="48">
        <v>0.649999976158142</v>
      </c>
      <c r="W11" s="74">
        <f t="shared" si="3"/>
        <v>19423.00232038136</v>
      </c>
      <c r="X11" s="74">
        <f t="shared" si="4"/>
        <v>1344096.7158599256</v>
      </c>
      <c r="Y11">
        <f t="shared" si="6"/>
        <v>69.20128483172292</v>
      </c>
      <c r="Z11" s="45">
        <f t="shared" si="7"/>
        <v>2595497.106488132</v>
      </c>
    </row>
    <row r="12" spans="1:26" ht="12.75">
      <c r="A12" s="1">
        <v>4</v>
      </c>
      <c r="B12" s="42">
        <v>1988</v>
      </c>
      <c r="C12" s="1" t="s">
        <v>77</v>
      </c>
      <c r="D12" s="48">
        <v>4878800257024</v>
      </c>
      <c r="E12" s="48">
        <v>244499008</v>
      </c>
      <c r="F12" s="48">
        <f t="shared" si="0"/>
        <v>19954.274239934748</v>
      </c>
      <c r="H12" s="40">
        <f>5049000000000000/245060000000</f>
        <v>20603.11760385212</v>
      </c>
      <c r="I12" s="45">
        <v>1195000</v>
      </c>
      <c r="J12" s="1">
        <v>1195000</v>
      </c>
      <c r="K12" s="36">
        <v>0</v>
      </c>
      <c r="N12" s="48">
        <v>108.498397827148</v>
      </c>
      <c r="O12" s="48">
        <v>86.1020431518555</v>
      </c>
      <c r="Q12" s="47">
        <f t="shared" si="1"/>
        <v>25144.66214254749</v>
      </c>
      <c r="R12" s="47">
        <f t="shared" si="2"/>
        <v>1505836.338572969</v>
      </c>
      <c r="S12" s="47">
        <f t="shared" si="5"/>
        <v>0</v>
      </c>
      <c r="T12" s="40"/>
      <c r="U12" s="52">
        <v>1</v>
      </c>
      <c r="W12" s="74">
        <f t="shared" si="3"/>
        <v>25144.66214254749</v>
      </c>
      <c r="X12" s="74">
        <f t="shared" si="4"/>
        <v>1505836.338572969</v>
      </c>
      <c r="Y12">
        <f t="shared" si="6"/>
        <v>59.88691874387649</v>
      </c>
      <c r="Z12" s="45">
        <f t="shared" si="7"/>
        <v>0</v>
      </c>
    </row>
    <row r="13" spans="1:26" ht="12.75">
      <c r="A13" s="1">
        <v>5</v>
      </c>
      <c r="B13" s="44">
        <v>1987</v>
      </c>
      <c r="C13" s="1" t="s">
        <v>77</v>
      </c>
      <c r="D13" s="48">
        <v>4528099819520</v>
      </c>
      <c r="E13" s="48">
        <v>242288992</v>
      </c>
      <c r="F13" s="48">
        <f t="shared" si="0"/>
        <v>18688.838407978517</v>
      </c>
      <c r="H13" s="40">
        <v>18500</v>
      </c>
      <c r="I13">
        <v>1832000</v>
      </c>
      <c r="J13" s="1">
        <v>1832000</v>
      </c>
      <c r="K13" s="36">
        <v>0</v>
      </c>
      <c r="N13" s="48">
        <v>108.498397827148</v>
      </c>
      <c r="O13" s="48">
        <v>82.9246368408203</v>
      </c>
      <c r="Q13" s="47">
        <f t="shared" si="1"/>
        <v>24452.431771374137</v>
      </c>
      <c r="R13" s="47">
        <f t="shared" si="2"/>
        <v>2396984.447467481</v>
      </c>
      <c r="S13" s="47">
        <f t="shared" si="5"/>
        <v>0</v>
      </c>
      <c r="T13" s="40"/>
      <c r="U13" s="52">
        <v>1</v>
      </c>
      <c r="W13" s="74">
        <f t="shared" si="3"/>
        <v>24452.431771374137</v>
      </c>
      <c r="X13" s="74">
        <f t="shared" si="4"/>
        <v>2396984.447467481</v>
      </c>
      <c r="Y13">
        <f t="shared" si="6"/>
        <v>98.02642411514964</v>
      </c>
      <c r="Z13" s="45">
        <f t="shared" si="7"/>
        <v>0</v>
      </c>
    </row>
    <row r="14" spans="1:26" ht="12.75">
      <c r="A14" s="1">
        <v>5</v>
      </c>
      <c r="B14" s="44">
        <v>1987</v>
      </c>
      <c r="C14" s="1" t="s">
        <v>77</v>
      </c>
      <c r="D14" s="48">
        <v>4528099819520</v>
      </c>
      <c r="E14" s="48">
        <v>242288992</v>
      </c>
      <c r="F14" s="48">
        <f t="shared" si="0"/>
        <v>18688.838407978517</v>
      </c>
      <c r="H14" s="40">
        <v>18500</v>
      </c>
      <c r="I14">
        <v>4271000</v>
      </c>
      <c r="J14" s="1">
        <v>4271000</v>
      </c>
      <c r="K14" s="36">
        <v>0</v>
      </c>
      <c r="N14" s="48">
        <v>108.498397827148</v>
      </c>
      <c r="O14" s="48">
        <v>82.9246368408203</v>
      </c>
      <c r="Q14" s="47">
        <f t="shared" si="1"/>
        <v>24452.431771374137</v>
      </c>
      <c r="R14" s="47">
        <f t="shared" si="2"/>
        <v>5588166.2528021885</v>
      </c>
      <c r="S14" s="47">
        <f t="shared" si="5"/>
        <v>0</v>
      </c>
      <c r="T14" s="40"/>
      <c r="U14" s="52">
        <v>1</v>
      </c>
      <c r="W14" s="74">
        <f t="shared" si="3"/>
        <v>24452.431771374137</v>
      </c>
      <c r="X14" s="74">
        <f t="shared" si="4"/>
        <v>5588166.2528021885</v>
      </c>
      <c r="Y14">
        <f t="shared" si="6"/>
        <v>228.53212739945636</v>
      </c>
      <c r="Z14" s="45">
        <f t="shared" si="7"/>
        <v>0</v>
      </c>
    </row>
    <row r="15" spans="1:26" ht="12.75">
      <c r="A15" s="1">
        <v>5</v>
      </c>
      <c r="B15" s="44">
        <v>1987</v>
      </c>
      <c r="C15" s="1" t="s">
        <v>77</v>
      </c>
      <c r="D15" s="48">
        <v>4528099819520</v>
      </c>
      <c r="E15" s="48">
        <v>242288992</v>
      </c>
      <c r="F15" s="48">
        <f t="shared" si="0"/>
        <v>18688.838407978517</v>
      </c>
      <c r="H15" s="40">
        <v>18500</v>
      </c>
      <c r="I15">
        <v>1104000</v>
      </c>
      <c r="J15" s="1">
        <v>1104000</v>
      </c>
      <c r="K15" s="36">
        <v>0</v>
      </c>
      <c r="N15" s="48">
        <v>108.498397827148</v>
      </c>
      <c r="O15" s="48">
        <v>82.9246368408203</v>
      </c>
      <c r="Q15" s="47">
        <f t="shared" si="1"/>
        <v>24452.431771374137</v>
      </c>
      <c r="R15" s="47">
        <f t="shared" si="2"/>
        <v>1444470.977076473</v>
      </c>
      <c r="S15" s="47">
        <f t="shared" si="5"/>
        <v>0</v>
      </c>
      <c r="T15" s="40"/>
      <c r="U15" s="52">
        <v>1</v>
      </c>
      <c r="W15" s="74">
        <f t="shared" si="3"/>
        <v>24452.431771374137</v>
      </c>
      <c r="X15" s="74">
        <f t="shared" si="4"/>
        <v>1444470.977076473</v>
      </c>
      <c r="Y15">
        <f t="shared" si="6"/>
        <v>59.072692261531216</v>
      </c>
      <c r="Z15" s="45">
        <f t="shared" si="7"/>
        <v>0</v>
      </c>
    </row>
    <row r="16" spans="1:26" ht="12.75">
      <c r="A16" s="1">
        <v>6</v>
      </c>
      <c r="B16" s="1">
        <v>1997</v>
      </c>
      <c r="C16" s="1" t="s">
        <v>65</v>
      </c>
      <c r="D16" s="48">
        <v>783619981312</v>
      </c>
      <c r="E16" s="48">
        <v>59009000</v>
      </c>
      <c r="F16" s="48">
        <f t="shared" si="0"/>
        <v>13279.668886305479</v>
      </c>
      <c r="H16" s="40">
        <v>13337.24</v>
      </c>
      <c r="I16">
        <v>2620000</v>
      </c>
      <c r="J16" s="1">
        <v>2620000</v>
      </c>
      <c r="K16" s="36">
        <v>0</v>
      </c>
      <c r="L16" s="1">
        <v>1580000</v>
      </c>
      <c r="N16" s="48">
        <v>108.498397827148</v>
      </c>
      <c r="O16" s="48">
        <v>108.498397827148</v>
      </c>
      <c r="Q16" s="47">
        <f t="shared" si="1"/>
        <v>13279.668886305479</v>
      </c>
      <c r="R16" s="47">
        <f t="shared" si="2"/>
        <v>2620000</v>
      </c>
      <c r="S16" s="47">
        <f t="shared" si="5"/>
        <v>1580000</v>
      </c>
      <c r="T16" s="40"/>
      <c r="U16" s="48">
        <v>0.649999976158142</v>
      </c>
      <c r="W16" s="74">
        <f t="shared" si="3"/>
        <v>20430.260574462845</v>
      </c>
      <c r="X16" s="74">
        <f t="shared" si="4"/>
        <v>4030769.378616971</v>
      </c>
      <c r="Y16">
        <f t="shared" si="6"/>
        <v>197.29407581102026</v>
      </c>
      <c r="Z16" s="45">
        <f t="shared" si="7"/>
        <v>2430769.3199293185</v>
      </c>
    </row>
    <row r="17" spans="1:26" ht="12.75">
      <c r="A17" s="1">
        <v>6</v>
      </c>
      <c r="B17" s="1">
        <v>1997</v>
      </c>
      <c r="C17" s="1" t="s">
        <v>65</v>
      </c>
      <c r="D17" s="48">
        <v>783619981312</v>
      </c>
      <c r="E17" s="48">
        <v>59009000</v>
      </c>
      <c r="F17" s="48">
        <f t="shared" si="0"/>
        <v>13279.668886305479</v>
      </c>
      <c r="H17" s="40">
        <v>13337.24</v>
      </c>
      <c r="I17">
        <v>2740000</v>
      </c>
      <c r="J17" s="1">
        <v>2740000</v>
      </c>
      <c r="K17" s="36">
        <v>0</v>
      </c>
      <c r="L17" s="1">
        <v>1590000</v>
      </c>
      <c r="N17" s="48">
        <v>108.498397827148</v>
      </c>
      <c r="O17" s="48">
        <v>108.498397827148</v>
      </c>
      <c r="Q17" s="47">
        <f t="shared" si="1"/>
        <v>13279.668886305479</v>
      </c>
      <c r="R17" s="47">
        <f t="shared" si="2"/>
        <v>2740000</v>
      </c>
      <c r="S17" s="47">
        <f t="shared" si="5"/>
        <v>1590000</v>
      </c>
      <c r="T17" s="40"/>
      <c r="U17" s="48">
        <v>0.649999976158142</v>
      </c>
      <c r="W17" s="74">
        <f t="shared" si="3"/>
        <v>20430.260574462845</v>
      </c>
      <c r="X17" s="74">
        <f t="shared" si="4"/>
        <v>4215384.770004008</v>
      </c>
      <c r="Y17">
        <f t="shared" si="6"/>
        <v>206.3304456954945</v>
      </c>
      <c r="Z17" s="45">
        <f t="shared" si="7"/>
        <v>2446153.935878238</v>
      </c>
    </row>
    <row r="18" spans="1:26" ht="12.75">
      <c r="A18" s="1">
        <v>6</v>
      </c>
      <c r="B18" s="1">
        <v>1997</v>
      </c>
      <c r="C18" s="1" t="s">
        <v>65</v>
      </c>
      <c r="D18" s="48">
        <v>783619981312</v>
      </c>
      <c r="E18" s="48">
        <v>59009000</v>
      </c>
      <c r="F18" s="48">
        <f t="shared" si="0"/>
        <v>13279.668886305479</v>
      </c>
      <c r="H18" s="40">
        <v>13337.24</v>
      </c>
      <c r="I18">
        <v>2980000</v>
      </c>
      <c r="J18" s="1">
        <v>2980000</v>
      </c>
      <c r="K18" s="36">
        <v>0</v>
      </c>
      <c r="L18" s="1">
        <v>1620000</v>
      </c>
      <c r="N18" s="48">
        <v>108.498397827148</v>
      </c>
      <c r="O18" s="48">
        <v>108.498397827148</v>
      </c>
      <c r="Q18" s="47">
        <f t="shared" si="1"/>
        <v>13279.668886305479</v>
      </c>
      <c r="R18" s="47">
        <f t="shared" si="2"/>
        <v>2980000</v>
      </c>
      <c r="S18" s="47">
        <f t="shared" si="5"/>
        <v>1620000</v>
      </c>
      <c r="T18" s="40"/>
      <c r="U18" s="48">
        <v>0.649999976158142</v>
      </c>
      <c r="W18" s="74">
        <f t="shared" si="3"/>
        <v>20430.260574462845</v>
      </c>
      <c r="X18" s="74">
        <f t="shared" si="4"/>
        <v>4584615.552778082</v>
      </c>
      <c r="Y18">
        <f t="shared" si="6"/>
        <v>224.4031854644429</v>
      </c>
      <c r="Z18" s="45">
        <f t="shared" si="7"/>
        <v>2492307.783724997</v>
      </c>
    </row>
    <row r="19" spans="1:26" ht="12.75">
      <c r="A19" s="1">
        <v>6</v>
      </c>
      <c r="B19" s="1">
        <v>1997</v>
      </c>
      <c r="C19" s="1" t="s">
        <v>65</v>
      </c>
      <c r="D19" s="48">
        <v>783619981312</v>
      </c>
      <c r="E19" s="48">
        <v>59009000</v>
      </c>
      <c r="F19" s="48">
        <f t="shared" si="0"/>
        <v>13279.668886305479</v>
      </c>
      <c r="H19" s="40">
        <v>13337.24</v>
      </c>
      <c r="I19">
        <v>3410000</v>
      </c>
      <c r="J19" s="1">
        <v>3410000</v>
      </c>
      <c r="K19" s="36">
        <v>0</v>
      </c>
      <c r="L19" s="1">
        <v>1760000</v>
      </c>
      <c r="N19" s="48">
        <v>108.498397827148</v>
      </c>
      <c r="O19" s="48">
        <v>108.498397827148</v>
      </c>
      <c r="Q19" s="47">
        <f t="shared" si="1"/>
        <v>13279.668886305479</v>
      </c>
      <c r="R19" s="47">
        <f t="shared" si="2"/>
        <v>3410000</v>
      </c>
      <c r="S19" s="47">
        <f t="shared" si="5"/>
        <v>1760000</v>
      </c>
      <c r="T19" s="40"/>
      <c r="U19" s="48">
        <v>0.649999976158142</v>
      </c>
      <c r="W19" s="74">
        <f t="shared" si="3"/>
        <v>20430.260574462845</v>
      </c>
      <c r="X19" s="74">
        <f t="shared" si="4"/>
        <v>5246154.03858163</v>
      </c>
      <c r="Y19">
        <f t="shared" si="6"/>
        <v>256.7835108838088</v>
      </c>
      <c r="Z19" s="45">
        <f t="shared" si="7"/>
        <v>2707692.4070098735</v>
      </c>
    </row>
    <row r="20" spans="1:26" ht="12.75">
      <c r="A20" s="1">
        <v>7</v>
      </c>
      <c r="B20" s="1">
        <v>1974</v>
      </c>
      <c r="C20" s="1" t="s">
        <v>77</v>
      </c>
      <c r="D20" s="48">
        <v>1457599938560</v>
      </c>
      <c r="E20" s="48">
        <v>213854000</v>
      </c>
      <c r="F20" s="48">
        <f t="shared" si="0"/>
        <v>6815.864742113778</v>
      </c>
      <c r="H20" s="40">
        <v>6890</v>
      </c>
      <c r="I20">
        <v>130000</v>
      </c>
      <c r="J20" s="1">
        <v>130000</v>
      </c>
      <c r="K20" s="36">
        <v>0</v>
      </c>
      <c r="N20" s="48">
        <v>108.498397827148</v>
      </c>
      <c r="O20" s="48">
        <v>37.08056640625</v>
      </c>
      <c r="Q20" s="47">
        <f t="shared" si="1"/>
        <v>19943.341647587302</v>
      </c>
      <c r="R20" s="47">
        <f t="shared" si="2"/>
        <v>380382.31571219605</v>
      </c>
      <c r="S20" s="47">
        <f t="shared" si="5"/>
        <v>0</v>
      </c>
      <c r="T20" s="40"/>
      <c r="U20" s="52">
        <v>1</v>
      </c>
      <c r="W20" s="74">
        <f t="shared" si="3"/>
        <v>19943.341647587302</v>
      </c>
      <c r="X20" s="74">
        <f t="shared" si="4"/>
        <v>380382.31571219605</v>
      </c>
      <c r="Y20">
        <f t="shared" si="6"/>
        <v>19.07314844391756</v>
      </c>
      <c r="Z20" s="45">
        <f t="shared" si="7"/>
        <v>0</v>
      </c>
    </row>
    <row r="21" spans="1:27" ht="12.75">
      <c r="A21" s="1">
        <v>8</v>
      </c>
      <c r="B21" s="1">
        <v>1994</v>
      </c>
      <c r="C21" s="1" t="s">
        <v>80</v>
      </c>
      <c r="D21" s="48">
        <v>7389650092032</v>
      </c>
      <c r="E21" s="48">
        <v>57928000</v>
      </c>
      <c r="F21" s="48">
        <f t="shared" si="0"/>
        <v>127566.11814721723</v>
      </c>
      <c r="H21" s="40">
        <v>130217.4</v>
      </c>
      <c r="I21">
        <v>130200000</v>
      </c>
      <c r="J21" s="1">
        <v>130200000</v>
      </c>
      <c r="K21" s="36">
        <v>0</v>
      </c>
      <c r="N21" s="48">
        <v>209.194213867188</v>
      </c>
      <c r="O21" s="48">
        <v>201.516494750977</v>
      </c>
      <c r="Q21" s="47">
        <f t="shared" si="1"/>
        <v>132426.3496885113</v>
      </c>
      <c r="R21" s="47">
        <f t="shared" si="2"/>
        <v>135160581.6643743</v>
      </c>
      <c r="S21" s="47">
        <f t="shared" si="5"/>
        <v>0</v>
      </c>
      <c r="T21" s="40"/>
      <c r="U21" s="48">
        <v>6.59000015258789</v>
      </c>
      <c r="W21" s="74">
        <f t="shared" si="3"/>
        <v>20095.045010963702</v>
      </c>
      <c r="X21" s="74">
        <f t="shared" si="4"/>
        <v>20509951.2192419</v>
      </c>
      <c r="Y21">
        <f t="shared" si="6"/>
        <v>1020.6471897948886</v>
      </c>
      <c r="Z21" s="45">
        <f t="shared" si="7"/>
        <v>0</v>
      </c>
      <c r="AA21" t="s">
        <v>203</v>
      </c>
    </row>
    <row r="22" spans="1:27" ht="12.75">
      <c r="A22" s="1">
        <v>8</v>
      </c>
      <c r="B22" s="1">
        <v>1994</v>
      </c>
      <c r="C22" s="1" t="s">
        <v>80</v>
      </c>
      <c r="D22" s="48">
        <v>7389650092032</v>
      </c>
      <c r="E22" s="48">
        <v>57928000</v>
      </c>
      <c r="F22" s="48">
        <f t="shared" si="0"/>
        <v>127566.11814721723</v>
      </c>
      <c r="H22" s="40">
        <v>130217.4</v>
      </c>
      <c r="I22">
        <v>97800000</v>
      </c>
      <c r="J22" s="1">
        <v>97800000</v>
      </c>
      <c r="K22" s="36">
        <v>0</v>
      </c>
      <c r="N22" s="48">
        <v>209.194213867188</v>
      </c>
      <c r="O22" s="48">
        <v>201.516494750977</v>
      </c>
      <c r="Q22" s="47">
        <f t="shared" si="1"/>
        <v>132426.3496885113</v>
      </c>
      <c r="R22" s="47">
        <f t="shared" si="2"/>
        <v>101526151.20411526</v>
      </c>
      <c r="S22" s="47">
        <f t="shared" si="5"/>
        <v>0</v>
      </c>
      <c r="T22" s="40"/>
      <c r="U22" s="48">
        <v>6.59000015258789</v>
      </c>
      <c r="W22" s="74">
        <f t="shared" si="3"/>
        <v>20095.045010963702</v>
      </c>
      <c r="X22" s="74">
        <f t="shared" si="4"/>
        <v>15406092.39049046</v>
      </c>
      <c r="Y22">
        <f t="shared" si="6"/>
        <v>766.6612531639025</v>
      </c>
      <c r="Z22" s="45">
        <f t="shared" si="7"/>
        <v>0</v>
      </c>
      <c r="AA22" t="s">
        <v>204</v>
      </c>
    </row>
    <row r="23" spans="1:26" ht="12.75">
      <c r="A23" s="1">
        <v>8</v>
      </c>
      <c r="B23" s="1">
        <v>1994</v>
      </c>
      <c r="C23" s="1" t="s">
        <v>80</v>
      </c>
      <c r="D23" s="48">
        <v>7389650092032</v>
      </c>
      <c r="E23" s="48">
        <v>57928000</v>
      </c>
      <c r="F23" s="48">
        <f t="shared" si="0"/>
        <v>127566.11814721723</v>
      </c>
      <c r="H23" s="40">
        <v>130217.4</v>
      </c>
      <c r="I23">
        <v>30500000</v>
      </c>
      <c r="J23" s="1">
        <v>30500000</v>
      </c>
      <c r="K23" s="36">
        <v>0</v>
      </c>
      <c r="N23" s="48">
        <v>209.194213867188</v>
      </c>
      <c r="O23" s="48">
        <v>201.516494750977</v>
      </c>
      <c r="Q23" s="47">
        <f t="shared" si="1"/>
        <v>132426.3496885113</v>
      </c>
      <c r="R23" s="47">
        <f t="shared" si="2"/>
        <v>31662041.019688293</v>
      </c>
      <c r="S23" s="47">
        <f t="shared" si="5"/>
        <v>0</v>
      </c>
      <c r="T23" s="40"/>
      <c r="U23" s="48">
        <v>6.59000015258789</v>
      </c>
      <c r="W23" s="74">
        <f t="shared" si="3"/>
        <v>20095.045010963702</v>
      </c>
      <c r="X23" s="74">
        <f t="shared" si="4"/>
        <v>4804558.465337004</v>
      </c>
      <c r="Y23">
        <f t="shared" si="6"/>
        <v>239.09169960632948</v>
      </c>
      <c r="Z23" s="45">
        <f t="shared" si="7"/>
        <v>0</v>
      </c>
    </row>
    <row r="24" spans="1:26" ht="12.75">
      <c r="A24" s="1">
        <v>8</v>
      </c>
      <c r="B24" s="1">
        <v>1994</v>
      </c>
      <c r="C24" s="1" t="s">
        <v>80</v>
      </c>
      <c r="D24" s="48">
        <v>7389650092032</v>
      </c>
      <c r="E24" s="48">
        <v>57928000</v>
      </c>
      <c r="F24" s="48">
        <f t="shared" si="0"/>
        <v>127566.11814721723</v>
      </c>
      <c r="H24" s="40">
        <v>130217.4</v>
      </c>
      <c r="I24">
        <v>17600000</v>
      </c>
      <c r="J24" s="1">
        <v>17600000</v>
      </c>
      <c r="K24" s="36">
        <v>0</v>
      </c>
      <c r="N24" s="48">
        <v>209.194213867188</v>
      </c>
      <c r="O24" s="48">
        <v>201.516494750977</v>
      </c>
      <c r="Q24" s="47">
        <f t="shared" si="1"/>
        <v>132426.3496885113</v>
      </c>
      <c r="R24" s="47">
        <f t="shared" si="2"/>
        <v>18270554.81791849</v>
      </c>
      <c r="S24" s="47">
        <f t="shared" si="5"/>
        <v>0</v>
      </c>
      <c r="T24" s="40"/>
      <c r="U24" s="48">
        <v>6.59000015258789</v>
      </c>
      <c r="W24" s="74">
        <f t="shared" si="3"/>
        <v>20095.045010963702</v>
      </c>
      <c r="X24" s="74">
        <f t="shared" si="4"/>
        <v>2772466.524260042</v>
      </c>
      <c r="Y24">
        <f t="shared" si="6"/>
        <v>137.9676692810295</v>
      </c>
      <c r="Z24" s="45">
        <f t="shared" si="7"/>
        <v>0</v>
      </c>
    </row>
    <row r="25" spans="1:26" ht="12.75">
      <c r="A25" s="1">
        <v>8</v>
      </c>
      <c r="B25" s="1">
        <v>1994</v>
      </c>
      <c r="C25" s="1" t="s">
        <v>80</v>
      </c>
      <c r="D25" s="48">
        <v>7389650092032</v>
      </c>
      <c r="E25" s="48">
        <v>57928000</v>
      </c>
      <c r="F25" s="48">
        <f t="shared" si="0"/>
        <v>127566.11814721723</v>
      </c>
      <c r="H25" s="40">
        <v>130217.4</v>
      </c>
      <c r="I25">
        <v>10700000</v>
      </c>
      <c r="J25" s="1">
        <v>10700000</v>
      </c>
      <c r="K25" s="36">
        <v>0</v>
      </c>
      <c r="N25" s="48">
        <v>209.194213867188</v>
      </c>
      <c r="O25" s="48">
        <v>201.516494750977</v>
      </c>
      <c r="Q25" s="47">
        <f t="shared" si="1"/>
        <v>132426.3496885113</v>
      </c>
      <c r="R25" s="47">
        <f t="shared" si="2"/>
        <v>11107666.84952999</v>
      </c>
      <c r="S25" s="47">
        <f t="shared" si="5"/>
        <v>0</v>
      </c>
      <c r="T25" s="40"/>
      <c r="U25" s="48">
        <v>6.59000015258789</v>
      </c>
      <c r="W25" s="74">
        <f t="shared" si="3"/>
        <v>20095.045010963702</v>
      </c>
      <c r="X25" s="74">
        <f t="shared" si="4"/>
        <v>1685533.625544457</v>
      </c>
      <c r="Y25">
        <f t="shared" si="6"/>
        <v>83.87807166517133</v>
      </c>
      <c r="Z25" s="45">
        <f t="shared" si="7"/>
        <v>0</v>
      </c>
    </row>
    <row r="26" spans="1:26" ht="12.75">
      <c r="A26" s="1">
        <v>8</v>
      </c>
      <c r="B26" s="1">
        <v>1994</v>
      </c>
      <c r="C26" s="1" t="s">
        <v>80</v>
      </c>
      <c r="D26" s="48">
        <v>7389650092032</v>
      </c>
      <c r="E26" s="48">
        <v>57928000</v>
      </c>
      <c r="F26" s="48">
        <f t="shared" si="0"/>
        <v>127566.11814721723</v>
      </c>
      <c r="H26" s="40">
        <v>130217.4</v>
      </c>
      <c r="I26">
        <v>5600000</v>
      </c>
      <c r="J26" s="1">
        <v>5600000</v>
      </c>
      <c r="K26" s="36">
        <v>0</v>
      </c>
      <c r="N26" s="48">
        <v>209.194213867188</v>
      </c>
      <c r="O26" s="48">
        <v>201.516494750977</v>
      </c>
      <c r="Q26" s="47">
        <f t="shared" si="1"/>
        <v>132426.3496885113</v>
      </c>
      <c r="R26" s="47">
        <f t="shared" si="2"/>
        <v>5813358.351155884</v>
      </c>
      <c r="S26" s="47">
        <f t="shared" si="5"/>
        <v>0</v>
      </c>
      <c r="T26" s="40"/>
      <c r="U26" s="48">
        <v>6.59000015258789</v>
      </c>
      <c r="W26" s="74">
        <f t="shared" si="3"/>
        <v>20095.045010963702</v>
      </c>
      <c r="X26" s="74">
        <f t="shared" si="4"/>
        <v>882148.4395372861</v>
      </c>
      <c r="Y26">
        <f t="shared" si="6"/>
        <v>43.89880386214575</v>
      </c>
      <c r="Z26" s="45">
        <f t="shared" si="7"/>
        <v>0</v>
      </c>
    </row>
    <row r="27" spans="1:26" ht="12.75">
      <c r="A27" s="2">
        <v>9</v>
      </c>
      <c r="B27" s="1">
        <v>1987</v>
      </c>
      <c r="C27" s="1" t="s">
        <v>77</v>
      </c>
      <c r="D27" s="48">
        <v>4528099819520</v>
      </c>
      <c r="E27" s="48">
        <v>242288992</v>
      </c>
      <c r="F27" s="48">
        <f t="shared" si="0"/>
        <v>18688.838407978517</v>
      </c>
      <c r="H27" s="40">
        <v>18500</v>
      </c>
      <c r="I27">
        <v>3100000</v>
      </c>
      <c r="J27" s="1">
        <v>3100000</v>
      </c>
      <c r="K27" s="36">
        <v>0</v>
      </c>
      <c r="N27" s="48">
        <v>108.498397827148</v>
      </c>
      <c r="O27" s="48">
        <v>82.9246368408203</v>
      </c>
      <c r="Q27" s="47">
        <f t="shared" si="1"/>
        <v>24452.431771374137</v>
      </c>
      <c r="R27" s="47">
        <f t="shared" si="2"/>
        <v>4056032.6349067627</v>
      </c>
      <c r="S27" s="47">
        <f t="shared" si="5"/>
        <v>0</v>
      </c>
      <c r="T27" s="40"/>
      <c r="U27" s="52">
        <v>1</v>
      </c>
      <c r="W27" s="74">
        <f t="shared" si="3"/>
        <v>24452.431771374137</v>
      </c>
      <c r="X27" s="74">
        <f t="shared" si="4"/>
        <v>4056032.6349067627</v>
      </c>
      <c r="Y27">
        <f t="shared" si="6"/>
        <v>165.87440761843004</v>
      </c>
      <c r="Z27" s="45">
        <f t="shared" si="7"/>
        <v>0</v>
      </c>
    </row>
    <row r="28" spans="1:26" ht="12.75">
      <c r="A28" s="1">
        <v>10</v>
      </c>
      <c r="B28" s="38">
        <v>1988</v>
      </c>
      <c r="C28" s="1" t="s">
        <v>65</v>
      </c>
      <c r="D28" s="48">
        <v>4878800257024</v>
      </c>
      <c r="E28" s="48">
        <v>244499008</v>
      </c>
      <c r="F28" s="48">
        <f t="shared" si="0"/>
        <v>19954.274239934748</v>
      </c>
      <c r="H28" s="40">
        <f>5049000000000000/245060000000</f>
        <v>20603.11760385212</v>
      </c>
      <c r="I28" s="45">
        <v>1343000</v>
      </c>
      <c r="J28" s="1">
        <v>1343000</v>
      </c>
      <c r="K28" s="36">
        <v>0</v>
      </c>
      <c r="N28" s="48">
        <v>108.498397827148</v>
      </c>
      <c r="O28" s="48">
        <v>86.1020431518555</v>
      </c>
      <c r="Q28" s="47">
        <f t="shared" si="1"/>
        <v>25144.66214254749</v>
      </c>
      <c r="R28" s="47">
        <f t="shared" si="2"/>
        <v>1692333.224019663</v>
      </c>
      <c r="S28" s="47">
        <f t="shared" si="5"/>
        <v>0</v>
      </c>
      <c r="T28" s="40"/>
      <c r="U28" s="48">
        <v>1</v>
      </c>
      <c r="W28" s="74">
        <f t="shared" si="3"/>
        <v>25144.66214254749</v>
      </c>
      <c r="X28" s="74">
        <f t="shared" si="4"/>
        <v>1692333.224019663</v>
      </c>
      <c r="Y28">
        <f t="shared" si="6"/>
        <v>67.30387604437333</v>
      </c>
      <c r="Z28" s="45">
        <f t="shared" si="7"/>
        <v>0</v>
      </c>
    </row>
    <row r="29" spans="1:26" ht="12.75">
      <c r="A29" s="1">
        <v>11</v>
      </c>
      <c r="B29" s="1">
        <v>1994</v>
      </c>
      <c r="C29" s="1" t="s">
        <v>89</v>
      </c>
      <c r="D29" s="48">
        <v>86556999680</v>
      </c>
      <c r="E29" s="48">
        <v>3602100</v>
      </c>
      <c r="F29" s="48">
        <f t="shared" si="0"/>
        <v>24029.593759196025</v>
      </c>
      <c r="H29" s="40">
        <v>24834.4</v>
      </c>
      <c r="I29">
        <v>890041</v>
      </c>
      <c r="J29" s="1">
        <v>890041</v>
      </c>
      <c r="K29" s="36">
        <v>0</v>
      </c>
      <c r="N29" s="48">
        <v>111.846542358398</v>
      </c>
      <c r="O29" s="48">
        <v>106.976715087891</v>
      </c>
      <c r="Q29" s="47">
        <f t="shared" si="1"/>
        <v>25123.47639423109</v>
      </c>
      <c r="R29" s="47">
        <f t="shared" si="2"/>
        <v>930557.723009379</v>
      </c>
      <c r="S29" s="47">
        <f t="shared" si="5"/>
        <v>0</v>
      </c>
      <c r="T29" s="40"/>
      <c r="U29" s="48">
        <v>1.46000003814697</v>
      </c>
      <c r="W29" s="74">
        <f t="shared" si="3"/>
        <v>17207.86009438587</v>
      </c>
      <c r="X29" s="74">
        <f t="shared" si="4"/>
        <v>637368.2867778837</v>
      </c>
      <c r="Y29">
        <f t="shared" si="6"/>
        <v>37.03936940920548</v>
      </c>
      <c r="Z29" s="45">
        <f t="shared" si="7"/>
        <v>0</v>
      </c>
    </row>
    <row r="30" spans="1:26" ht="12.75">
      <c r="A30" s="1">
        <v>11</v>
      </c>
      <c r="B30" s="1">
        <v>1994</v>
      </c>
      <c r="C30" s="1" t="s">
        <v>89</v>
      </c>
      <c r="D30" s="48">
        <v>86556999680</v>
      </c>
      <c r="E30" s="48">
        <v>3602100</v>
      </c>
      <c r="F30" s="48">
        <f t="shared" si="0"/>
        <v>24029.593759196025</v>
      </c>
      <c r="H30" s="40">
        <v>24834.4</v>
      </c>
      <c r="I30">
        <v>1014850</v>
      </c>
      <c r="J30" s="1">
        <v>1014850</v>
      </c>
      <c r="K30" s="36">
        <v>0</v>
      </c>
      <c r="N30" s="48">
        <v>111.846542358398</v>
      </c>
      <c r="O30" s="48">
        <v>106.976715087891</v>
      </c>
      <c r="Q30" s="47">
        <f t="shared" si="1"/>
        <v>25123.47639423109</v>
      </c>
      <c r="R30" s="47">
        <f t="shared" si="2"/>
        <v>1061048.3170955812</v>
      </c>
      <c r="S30" s="47">
        <f t="shared" si="5"/>
        <v>0</v>
      </c>
      <c r="T30" s="40"/>
      <c r="U30" s="48">
        <v>1.46000003814697</v>
      </c>
      <c r="W30" s="74">
        <f t="shared" si="3"/>
        <v>17207.86009438587</v>
      </c>
      <c r="X30" s="74">
        <f t="shared" si="4"/>
        <v>726745.4036797576</v>
      </c>
      <c r="Y30">
        <f t="shared" si="6"/>
        <v>42.23333986291887</v>
      </c>
      <c r="Z30" s="45">
        <f t="shared" si="7"/>
        <v>0</v>
      </c>
    </row>
    <row r="31" spans="1:26" ht="12.75">
      <c r="A31" s="1">
        <v>12</v>
      </c>
      <c r="B31" s="1">
        <v>1995</v>
      </c>
      <c r="C31" s="1" t="s">
        <v>93</v>
      </c>
      <c r="D31" s="48">
        <v>1531100004352</v>
      </c>
      <c r="E31" s="48">
        <v>8780700</v>
      </c>
      <c r="F31" s="48">
        <f t="shared" si="0"/>
        <v>174371.06430603482</v>
      </c>
      <c r="H31" s="40">
        <v>172788</v>
      </c>
      <c r="I31">
        <v>59000000</v>
      </c>
      <c r="J31" s="1">
        <v>59000000</v>
      </c>
      <c r="K31" s="36">
        <v>0</v>
      </c>
      <c r="N31" s="48">
        <v>121.205322265625</v>
      </c>
      <c r="O31" s="48">
        <v>118.512557983398</v>
      </c>
      <c r="Q31" s="47">
        <f t="shared" si="1"/>
        <v>178333.00877678848</v>
      </c>
      <c r="R31" s="47">
        <f t="shared" si="2"/>
        <v>60340559.13866655</v>
      </c>
      <c r="S31" s="47">
        <f t="shared" si="5"/>
        <v>0</v>
      </c>
      <c r="T31" s="40"/>
      <c r="U31" s="48">
        <v>9.5600004196167</v>
      </c>
      <c r="W31" s="74">
        <f t="shared" si="3"/>
        <v>18654.079597199285</v>
      </c>
      <c r="X31" s="74">
        <f t="shared" si="4"/>
        <v>6311773.691437333</v>
      </c>
      <c r="Y31">
        <f t="shared" si="6"/>
        <v>338.35889133790226</v>
      </c>
      <c r="Z31" s="45">
        <f t="shared" si="7"/>
        <v>0</v>
      </c>
    </row>
    <row r="32" spans="1:26" ht="12.75">
      <c r="A32" s="1">
        <v>12</v>
      </c>
      <c r="B32" s="1">
        <v>1995</v>
      </c>
      <c r="C32" s="1" t="s">
        <v>93</v>
      </c>
      <c r="D32" s="48">
        <v>1531100004352</v>
      </c>
      <c r="E32" s="48">
        <v>8780700</v>
      </c>
      <c r="F32" s="48">
        <f t="shared" si="0"/>
        <v>174371.06430603482</v>
      </c>
      <c r="H32" s="40">
        <v>172788</v>
      </c>
      <c r="I32">
        <v>49000000</v>
      </c>
      <c r="J32" s="1">
        <v>49000000</v>
      </c>
      <c r="K32" s="36">
        <v>0</v>
      </c>
      <c r="N32" s="48">
        <v>121.205322265625</v>
      </c>
      <c r="O32" s="48">
        <v>118.512557983398</v>
      </c>
      <c r="Q32" s="47">
        <f t="shared" si="1"/>
        <v>178333.00877678848</v>
      </c>
      <c r="R32" s="47">
        <f t="shared" si="2"/>
        <v>50113345.725333236</v>
      </c>
      <c r="S32" s="47">
        <f t="shared" si="5"/>
        <v>0</v>
      </c>
      <c r="T32" s="40"/>
      <c r="U32" s="48">
        <v>9.5600004196167</v>
      </c>
      <c r="W32" s="74">
        <f t="shared" si="3"/>
        <v>18654.079597199285</v>
      </c>
      <c r="X32" s="74">
        <f t="shared" si="4"/>
        <v>5241981.54034626</v>
      </c>
      <c r="Y32">
        <f t="shared" si="6"/>
        <v>281.00992670435954</v>
      </c>
      <c r="Z32" s="45">
        <f t="shared" si="7"/>
        <v>0</v>
      </c>
    </row>
    <row r="33" spans="1:26" ht="12.75">
      <c r="A33" s="2">
        <v>13</v>
      </c>
      <c r="B33" s="38">
        <v>1988</v>
      </c>
      <c r="C33" s="1" t="s">
        <v>77</v>
      </c>
      <c r="D33" s="48">
        <v>4878800257024</v>
      </c>
      <c r="E33" s="48">
        <v>244499008</v>
      </c>
      <c r="F33" s="48">
        <f aca="true" t="shared" si="8" ref="F33:F58">D33/E33</f>
        <v>19954.274239934748</v>
      </c>
      <c r="H33" s="40">
        <f>5049000000000000/245060000000</f>
        <v>20603.11760385212</v>
      </c>
      <c r="I33" s="58">
        <v>1510000</v>
      </c>
      <c r="J33" s="59">
        <v>1510000</v>
      </c>
      <c r="K33" s="36">
        <v>0</v>
      </c>
      <c r="N33" s="48">
        <v>108.498397827148</v>
      </c>
      <c r="O33" s="48">
        <v>86.1020431518555</v>
      </c>
      <c r="Q33" s="47">
        <f aca="true" t="shared" si="9" ref="Q33:Q58">F33/O33*N33</f>
        <v>25144.66214254749</v>
      </c>
      <c r="R33" s="47">
        <f aca="true" t="shared" si="10" ref="R33:R58">I33/O33*N33</f>
        <v>1902772.2771926217</v>
      </c>
      <c r="S33" s="47">
        <f t="shared" si="5"/>
        <v>0</v>
      </c>
      <c r="T33" s="40"/>
      <c r="U33" s="52">
        <v>1</v>
      </c>
      <c r="W33" s="74">
        <f t="shared" si="3"/>
        <v>25144.66214254749</v>
      </c>
      <c r="X33" s="74">
        <f t="shared" si="4"/>
        <v>1902772.2771926217</v>
      </c>
      <c r="Y33">
        <f t="shared" si="6"/>
        <v>75.67301029560961</v>
      </c>
      <c r="Z33" s="45">
        <f t="shared" si="7"/>
        <v>0</v>
      </c>
    </row>
    <row r="34" spans="1:27" ht="12.75">
      <c r="A34" s="1">
        <v>14</v>
      </c>
      <c r="B34" s="1">
        <v>1982</v>
      </c>
      <c r="C34" s="1" t="s">
        <v>65</v>
      </c>
      <c r="D34" s="48">
        <v>278240985088</v>
      </c>
      <c r="E34" s="48">
        <v>56318000</v>
      </c>
      <c r="F34" s="48">
        <f t="shared" si="8"/>
        <v>4940.533845093931</v>
      </c>
      <c r="H34" s="40">
        <v>15805.955</v>
      </c>
      <c r="I34">
        <v>3420000</v>
      </c>
      <c r="J34" s="1">
        <v>3420000</v>
      </c>
      <c r="K34" s="36">
        <v>0</v>
      </c>
      <c r="L34" s="1">
        <v>2030000</v>
      </c>
      <c r="N34" s="48">
        <v>126.435188293457</v>
      </c>
      <c r="O34" s="48">
        <v>65.5474395751953</v>
      </c>
      <c r="Q34" s="47">
        <f t="shared" si="9"/>
        <v>9529.850914436533</v>
      </c>
      <c r="R34" s="47">
        <f t="shared" si="10"/>
        <v>6596876.19785009</v>
      </c>
      <c r="S34" s="47">
        <f t="shared" si="5"/>
        <v>3915689.6729928902</v>
      </c>
      <c r="T34" s="40"/>
      <c r="U34" s="48">
        <v>0.649999976158142</v>
      </c>
      <c r="W34" s="74">
        <f t="shared" si="3"/>
        <v>14661.309636906763</v>
      </c>
      <c r="X34" s="74">
        <f t="shared" si="4"/>
        <v>10149040.676649349</v>
      </c>
      <c r="Y34">
        <f t="shared" si="6"/>
        <v>692.2328856012476</v>
      </c>
      <c r="Z34" s="45">
        <f t="shared" si="7"/>
        <v>6024138.179414673</v>
      </c>
      <c r="AA34" t="s">
        <v>205</v>
      </c>
    </row>
    <row r="35" spans="1:27" ht="12.75">
      <c r="A35" s="1">
        <v>14</v>
      </c>
      <c r="B35" s="1">
        <v>1982</v>
      </c>
      <c r="C35" s="1" t="s">
        <v>65</v>
      </c>
      <c r="D35" s="48">
        <v>278240985088</v>
      </c>
      <c r="E35" s="48">
        <v>56318000</v>
      </c>
      <c r="F35" s="48">
        <f t="shared" si="8"/>
        <v>4940.533845093931</v>
      </c>
      <c r="H35" s="40">
        <v>15805.955</v>
      </c>
      <c r="I35">
        <v>2220000</v>
      </c>
      <c r="J35" s="1">
        <v>2220000</v>
      </c>
      <c r="K35" s="36">
        <v>0</v>
      </c>
      <c r="L35" s="1">
        <v>1040000</v>
      </c>
      <c r="N35" s="48">
        <v>126.435188293457</v>
      </c>
      <c r="O35" s="48">
        <v>65.5474395751953</v>
      </c>
      <c r="Q35" s="47">
        <f t="shared" si="9"/>
        <v>9529.850914436533</v>
      </c>
      <c r="R35" s="47">
        <f t="shared" si="10"/>
        <v>4282182.795095673</v>
      </c>
      <c r="S35" s="47">
        <f t="shared" si="5"/>
        <v>2006067.6157204956</v>
      </c>
      <c r="T35" s="40"/>
      <c r="U35" s="48">
        <v>0.649999976158142</v>
      </c>
      <c r="W35" s="74">
        <f aca="true" t="shared" si="11" ref="W35:W66">Q35/U35</f>
        <v>14661.309636906763</v>
      </c>
      <c r="X35" s="74">
        <f aca="true" t="shared" si="12" ref="X35:X66">R35/U35</f>
        <v>6587973.772561858</v>
      </c>
      <c r="Y35">
        <f t="shared" si="6"/>
        <v>449.34415381133624</v>
      </c>
      <c r="Z35" s="45">
        <f t="shared" si="7"/>
        <v>3086257.9835424926</v>
      </c>
      <c r="AA35" t="s">
        <v>205</v>
      </c>
    </row>
    <row r="36" spans="1:26" ht="12.75">
      <c r="A36" s="1">
        <v>14</v>
      </c>
      <c r="B36" s="1">
        <v>1982</v>
      </c>
      <c r="C36" s="1" t="s">
        <v>65</v>
      </c>
      <c r="D36" s="48">
        <v>278240985088</v>
      </c>
      <c r="E36" s="48">
        <v>56318000</v>
      </c>
      <c r="F36" s="48">
        <f t="shared" si="8"/>
        <v>4940.533845093931</v>
      </c>
      <c r="H36" s="40">
        <v>15805.955</v>
      </c>
      <c r="I36">
        <v>1430000</v>
      </c>
      <c r="J36" s="1">
        <v>1430000</v>
      </c>
      <c r="K36" s="36">
        <v>0</v>
      </c>
      <c r="L36" s="1">
        <v>500000</v>
      </c>
      <c r="N36" s="48">
        <v>126.435188293457</v>
      </c>
      <c r="O36" s="48">
        <v>65.5474395751953</v>
      </c>
      <c r="Q36" s="47">
        <f t="shared" si="9"/>
        <v>9529.850914436533</v>
      </c>
      <c r="R36" s="47">
        <f t="shared" si="10"/>
        <v>2758342.9716156814</v>
      </c>
      <c r="S36" s="47">
        <f t="shared" si="5"/>
        <v>964455.5844810075</v>
      </c>
      <c r="T36" s="40"/>
      <c r="U36" s="48">
        <v>0.649999976158142</v>
      </c>
      <c r="W36" s="74">
        <f t="shared" si="11"/>
        <v>14661.309636906763</v>
      </c>
      <c r="X36" s="74">
        <f t="shared" si="12"/>
        <v>4243604.727370927</v>
      </c>
      <c r="Y36">
        <f t="shared" si="6"/>
        <v>289.4424053829779</v>
      </c>
      <c r="Z36" s="45">
        <f t="shared" si="7"/>
        <v>1483777.8767031215</v>
      </c>
    </row>
    <row r="37" spans="1:27" ht="12.75">
      <c r="A37" s="1">
        <v>14</v>
      </c>
      <c r="B37" s="1">
        <v>1982</v>
      </c>
      <c r="C37" s="1" t="s">
        <v>65</v>
      </c>
      <c r="D37" s="48">
        <v>278240985088</v>
      </c>
      <c r="E37" s="48">
        <v>56318000</v>
      </c>
      <c r="F37" s="48">
        <f t="shared" si="8"/>
        <v>4940.533845093931</v>
      </c>
      <c r="H37" s="40">
        <v>15805.955</v>
      </c>
      <c r="I37">
        <v>2210000</v>
      </c>
      <c r="J37" s="1">
        <v>2210000</v>
      </c>
      <c r="K37" s="36">
        <v>0</v>
      </c>
      <c r="L37" s="1">
        <v>400000</v>
      </c>
      <c r="N37" s="48">
        <v>126.435188293457</v>
      </c>
      <c r="O37" s="48">
        <v>65.5474395751953</v>
      </c>
      <c r="Q37" s="47">
        <f t="shared" si="9"/>
        <v>9529.850914436533</v>
      </c>
      <c r="R37" s="47">
        <f t="shared" si="10"/>
        <v>4262893.683406053</v>
      </c>
      <c r="S37" s="47">
        <f t="shared" si="5"/>
        <v>771564.4675848059</v>
      </c>
      <c r="T37" s="40"/>
      <c r="U37" s="48">
        <v>0.649999976158142</v>
      </c>
      <c r="W37" s="74">
        <f t="shared" si="11"/>
        <v>14661.309636906763</v>
      </c>
      <c r="X37" s="74">
        <f t="shared" si="12"/>
        <v>6558298.215027797</v>
      </c>
      <c r="Y37">
        <f t="shared" si="6"/>
        <v>447.3200810464204</v>
      </c>
      <c r="Z37" s="45">
        <f t="shared" si="7"/>
        <v>1187022.301362497</v>
      </c>
      <c r="AA37" t="s">
        <v>205</v>
      </c>
    </row>
    <row r="38" spans="1:26" ht="14.25" customHeight="1">
      <c r="A38" s="1">
        <v>14</v>
      </c>
      <c r="B38" s="1">
        <v>1982</v>
      </c>
      <c r="C38" s="1" t="s">
        <v>65</v>
      </c>
      <c r="D38" s="48">
        <v>278240985088</v>
      </c>
      <c r="E38" s="48">
        <v>56318000</v>
      </c>
      <c r="F38" s="48">
        <f t="shared" si="8"/>
        <v>4940.533845093931</v>
      </c>
      <c r="H38" s="40">
        <v>15805.955</v>
      </c>
      <c r="I38">
        <v>200000</v>
      </c>
      <c r="J38" s="1">
        <v>200000</v>
      </c>
      <c r="K38" s="36">
        <v>0</v>
      </c>
      <c r="L38" s="1">
        <v>69000</v>
      </c>
      <c r="N38" s="48">
        <v>126.435188293457</v>
      </c>
      <c r="O38" s="48">
        <v>65.5474395751953</v>
      </c>
      <c r="Q38" s="47">
        <f t="shared" si="9"/>
        <v>9529.850914436533</v>
      </c>
      <c r="R38" s="47">
        <f t="shared" si="10"/>
        <v>385782.23379240296</v>
      </c>
      <c r="S38" s="47">
        <f t="shared" si="5"/>
        <v>133094.87065837902</v>
      </c>
      <c r="T38" s="40"/>
      <c r="U38" s="48">
        <v>0.649999976158142</v>
      </c>
      <c r="W38" s="74">
        <f t="shared" si="11"/>
        <v>14661.309636906763</v>
      </c>
      <c r="X38" s="74">
        <f t="shared" si="12"/>
        <v>593511.1506812485</v>
      </c>
      <c r="Y38">
        <f t="shared" si="6"/>
        <v>40.48145529831858</v>
      </c>
      <c r="Z38" s="45">
        <f t="shared" si="7"/>
        <v>204761.34698503074</v>
      </c>
    </row>
    <row r="39" spans="1:26" ht="12.75">
      <c r="A39" s="1">
        <v>14</v>
      </c>
      <c r="B39" s="1">
        <v>1982</v>
      </c>
      <c r="C39" s="1" t="s">
        <v>65</v>
      </c>
      <c r="D39" s="48">
        <v>278240985088</v>
      </c>
      <c r="E39" s="48">
        <v>56318000</v>
      </c>
      <c r="F39" s="48">
        <f t="shared" si="8"/>
        <v>4940.533845093931</v>
      </c>
      <c r="H39" s="40">
        <v>15805.955</v>
      </c>
      <c r="I39">
        <v>280000</v>
      </c>
      <c r="J39" s="1">
        <v>280000</v>
      </c>
      <c r="K39" s="36">
        <v>0</v>
      </c>
      <c r="L39" s="1">
        <v>59000</v>
      </c>
      <c r="N39" s="48">
        <v>126.435188293457</v>
      </c>
      <c r="O39" s="48">
        <v>65.5474395751953</v>
      </c>
      <c r="Q39" s="47">
        <f t="shared" si="9"/>
        <v>9529.850914436533</v>
      </c>
      <c r="R39" s="47">
        <f t="shared" si="10"/>
        <v>540095.1273093643</v>
      </c>
      <c r="S39" s="47">
        <f t="shared" si="5"/>
        <v>113805.75896875889</v>
      </c>
      <c r="T39" s="40"/>
      <c r="U39" s="48">
        <v>0.649999976158142</v>
      </c>
      <c r="W39" s="74">
        <f t="shared" si="11"/>
        <v>14661.309636906763</v>
      </c>
      <c r="X39" s="74">
        <f t="shared" si="12"/>
        <v>830915.6109537481</v>
      </c>
      <c r="Y39">
        <f t="shared" si="6"/>
        <v>56.674037417646026</v>
      </c>
      <c r="Z39" s="45">
        <f t="shared" si="7"/>
        <v>175085.78945096835</v>
      </c>
    </row>
    <row r="40" spans="1:26" ht="12.75">
      <c r="A40" s="1">
        <v>15</v>
      </c>
      <c r="B40" s="1">
        <v>1993</v>
      </c>
      <c r="C40" s="1" t="s">
        <v>101</v>
      </c>
      <c r="D40" s="48">
        <v>900151967744</v>
      </c>
      <c r="E40" s="48">
        <v>5189000</v>
      </c>
      <c r="F40" s="48">
        <f t="shared" si="8"/>
        <v>173473.1099911351</v>
      </c>
      <c r="H40" s="40">
        <v>157770.2</v>
      </c>
      <c r="I40">
        <v>6120000</v>
      </c>
      <c r="J40" s="1">
        <v>6120000</v>
      </c>
      <c r="K40" s="36">
        <v>0</v>
      </c>
      <c r="L40" s="1">
        <v>1300000</v>
      </c>
      <c r="N40" s="48">
        <v>112.925071716309</v>
      </c>
      <c r="O40" s="48">
        <v>105.327621459961</v>
      </c>
      <c r="Q40" s="47">
        <f t="shared" si="9"/>
        <v>185986.00362438438</v>
      </c>
      <c r="R40" s="47">
        <f t="shared" si="10"/>
        <v>6561445.415023683</v>
      </c>
      <c r="S40" s="47">
        <f t="shared" si="5"/>
        <v>1393771.0848906515</v>
      </c>
      <c r="T40" s="40"/>
      <c r="U40" s="48">
        <v>8.8100004196167</v>
      </c>
      <c r="W40" s="74">
        <f t="shared" si="11"/>
        <v>21110.782606804478</v>
      </c>
      <c r="X40" s="74">
        <f t="shared" si="12"/>
        <v>744772.4293421946</v>
      </c>
      <c r="Y40">
        <f t="shared" si="6"/>
        <v>35.27924299225827</v>
      </c>
      <c r="Z40" s="45">
        <f t="shared" si="7"/>
        <v>158203.29381451846</v>
      </c>
    </row>
    <row r="41" spans="1:26" ht="12.75">
      <c r="A41" s="1">
        <v>15</v>
      </c>
      <c r="B41" s="1">
        <v>1993</v>
      </c>
      <c r="C41" s="1" t="s">
        <v>101</v>
      </c>
      <c r="D41" s="48">
        <v>900151967744</v>
      </c>
      <c r="E41" s="48">
        <v>5189000</v>
      </c>
      <c r="F41" s="48">
        <f t="shared" si="8"/>
        <v>173473.1099911351</v>
      </c>
      <c r="H41" s="40">
        <v>157770.2</v>
      </c>
      <c r="I41">
        <v>9120000</v>
      </c>
      <c r="J41" s="1">
        <v>9120000</v>
      </c>
      <c r="K41" s="36">
        <v>0</v>
      </c>
      <c r="L41" s="1">
        <v>5300000</v>
      </c>
      <c r="N41" s="48">
        <v>112.925071716309</v>
      </c>
      <c r="O41" s="48">
        <v>105.327621459961</v>
      </c>
      <c r="Q41" s="47">
        <f t="shared" si="9"/>
        <v>185986.00362438438</v>
      </c>
      <c r="R41" s="47">
        <f t="shared" si="10"/>
        <v>9777840.226309802</v>
      </c>
      <c r="S41" s="47">
        <f t="shared" si="5"/>
        <v>5682297.49993881</v>
      </c>
      <c r="T41" s="40"/>
      <c r="U41" s="48">
        <v>8.8100004196167</v>
      </c>
      <c r="W41" s="74">
        <f t="shared" si="11"/>
        <v>21110.782606804478</v>
      </c>
      <c r="X41" s="74">
        <f t="shared" si="12"/>
        <v>1109856.9535295449</v>
      </c>
      <c r="Y41">
        <f t="shared" si="6"/>
        <v>52.57298955709075</v>
      </c>
      <c r="Z41" s="45">
        <f t="shared" si="7"/>
        <v>644982.6593976521</v>
      </c>
    </row>
    <row r="42" spans="1:26" ht="12.75">
      <c r="A42" s="1">
        <v>15</v>
      </c>
      <c r="B42" s="1">
        <v>1993</v>
      </c>
      <c r="C42" s="1" t="s">
        <v>101</v>
      </c>
      <c r="D42" s="48">
        <v>900151967744</v>
      </c>
      <c r="E42" s="48">
        <v>5189000</v>
      </c>
      <c r="F42" s="48">
        <f t="shared" si="8"/>
        <v>173473.1099911351</v>
      </c>
      <c r="H42" s="40">
        <v>157770.2</v>
      </c>
      <c r="I42">
        <v>8170000</v>
      </c>
      <c r="J42" s="1">
        <v>8170000</v>
      </c>
      <c r="K42" s="36">
        <v>0</v>
      </c>
      <c r="L42" s="1">
        <v>4400000</v>
      </c>
      <c r="N42" s="48">
        <v>112.925071716309</v>
      </c>
      <c r="O42" s="48">
        <v>105.327621459961</v>
      </c>
      <c r="Q42" s="47">
        <f t="shared" si="9"/>
        <v>185986.00362438438</v>
      </c>
      <c r="R42" s="47">
        <f t="shared" si="10"/>
        <v>8759315.202735864</v>
      </c>
      <c r="S42" s="47">
        <f t="shared" si="5"/>
        <v>4717379.0565529745</v>
      </c>
      <c r="T42" s="40"/>
      <c r="U42" s="48">
        <v>8.8100004196167</v>
      </c>
      <c r="W42" s="74">
        <f t="shared" si="11"/>
        <v>21110.782606804478</v>
      </c>
      <c r="X42" s="74">
        <f t="shared" si="12"/>
        <v>994246.8542035506</v>
      </c>
      <c r="Y42">
        <f t="shared" si="6"/>
        <v>47.09663647822713</v>
      </c>
      <c r="Z42" s="45">
        <f t="shared" si="7"/>
        <v>535457.3021414471</v>
      </c>
    </row>
    <row r="43" spans="1:26" ht="12.75">
      <c r="A43" s="1">
        <v>16</v>
      </c>
      <c r="B43" s="1">
        <v>1986</v>
      </c>
      <c r="C43" s="1" t="s">
        <v>103</v>
      </c>
      <c r="D43" s="48">
        <v>504151998464</v>
      </c>
      <c r="E43" s="48">
        <v>26204000</v>
      </c>
      <c r="F43" s="48">
        <f t="shared" si="8"/>
        <v>19239.505360402993</v>
      </c>
      <c r="H43" s="40">
        <v>16957.5</v>
      </c>
      <c r="I43">
        <v>1570200</v>
      </c>
      <c r="J43" s="1">
        <v>1570200</v>
      </c>
      <c r="K43" s="36">
        <v>0</v>
      </c>
      <c r="N43" s="48">
        <v>107.183403015137</v>
      </c>
      <c r="O43" s="48">
        <v>81.3500061035156</v>
      </c>
      <c r="Q43" s="47">
        <f t="shared" si="9"/>
        <v>25349.17642454664</v>
      </c>
      <c r="R43" s="47">
        <f t="shared" si="10"/>
        <v>2068830.5689886722</v>
      </c>
      <c r="S43" s="47">
        <f t="shared" si="5"/>
        <v>0</v>
      </c>
      <c r="T43" s="40"/>
      <c r="U43" s="48">
        <v>1.19000005722046</v>
      </c>
      <c r="W43" s="74">
        <f t="shared" si="11"/>
        <v>21301.82790390441</v>
      </c>
      <c r="X43" s="74">
        <f t="shared" si="12"/>
        <v>1738512.9995883685</v>
      </c>
      <c r="Y43">
        <f t="shared" si="6"/>
        <v>81.61332480156393</v>
      </c>
      <c r="Z43" s="45">
        <f t="shared" si="7"/>
        <v>0</v>
      </c>
    </row>
    <row r="44" spans="1:26" ht="12.75">
      <c r="A44" s="1">
        <v>16</v>
      </c>
      <c r="B44" s="1">
        <v>1986</v>
      </c>
      <c r="C44" s="1" t="s">
        <v>103</v>
      </c>
      <c r="D44" s="48">
        <v>504151998464</v>
      </c>
      <c r="E44" s="48">
        <v>26204000</v>
      </c>
      <c r="F44" s="48">
        <f t="shared" si="8"/>
        <v>19239.505360402993</v>
      </c>
      <c r="H44" s="40">
        <v>16957.5</v>
      </c>
      <c r="I44">
        <v>2809790</v>
      </c>
      <c r="J44" s="1">
        <v>2809790</v>
      </c>
      <c r="K44" s="36">
        <v>0</v>
      </c>
      <c r="N44" s="48">
        <v>107.183403015137</v>
      </c>
      <c r="O44" s="48">
        <v>81.3500061035156</v>
      </c>
      <c r="Q44" s="47">
        <f t="shared" si="9"/>
        <v>25349.17642454664</v>
      </c>
      <c r="R44" s="47">
        <f t="shared" si="10"/>
        <v>3702063.077594371</v>
      </c>
      <c r="S44" s="47">
        <f t="shared" si="5"/>
        <v>0</v>
      </c>
      <c r="T44" s="40"/>
      <c r="U44" s="48">
        <v>1.19000005722046</v>
      </c>
      <c r="W44" s="74">
        <f t="shared" si="11"/>
        <v>21301.82790390441</v>
      </c>
      <c r="X44" s="74">
        <f t="shared" si="12"/>
        <v>3110977.2265401874</v>
      </c>
      <c r="Y44">
        <f t="shared" si="6"/>
        <v>146.04273588981425</v>
      </c>
      <c r="Z44" s="45">
        <f t="shared" si="7"/>
        <v>0</v>
      </c>
    </row>
    <row r="45" spans="1:26" ht="12.75">
      <c r="A45" s="1">
        <v>17</v>
      </c>
      <c r="B45" s="1">
        <v>1989</v>
      </c>
      <c r="C45" s="1" t="s">
        <v>107</v>
      </c>
      <c r="D45" s="49">
        <v>1676700000000</v>
      </c>
      <c r="E45" s="49">
        <v>7631400</v>
      </c>
      <c r="F45" s="48">
        <f t="shared" si="8"/>
        <v>219710.6690777577</v>
      </c>
      <c r="H45" s="40">
        <v>182305.45</v>
      </c>
      <c r="I45">
        <v>38170000</v>
      </c>
      <c r="J45" s="1">
        <v>38170000</v>
      </c>
      <c r="K45" s="36">
        <v>0</v>
      </c>
      <c r="L45" s="1">
        <v>6310000</v>
      </c>
      <c r="N45" s="48">
        <v>147.657440185547</v>
      </c>
      <c r="O45" s="49">
        <v>118.05</v>
      </c>
      <c r="Q45" s="47">
        <f t="shared" si="9"/>
        <v>274815.03581088956</v>
      </c>
      <c r="R45" s="47">
        <f t="shared" si="10"/>
        <v>47743197.72877873</v>
      </c>
      <c r="S45" s="47">
        <f t="shared" si="5"/>
        <v>7892574.735881419</v>
      </c>
      <c r="T45" s="40"/>
      <c r="U45" s="48">
        <v>13.5699996948242</v>
      </c>
      <c r="W45" s="74">
        <f t="shared" si="11"/>
        <v>20251.661163685076</v>
      </c>
      <c r="X45" s="74">
        <f t="shared" si="12"/>
        <v>3518290.2581043313</v>
      </c>
      <c r="Y45">
        <f t="shared" si="6"/>
        <v>173.72847736625516</v>
      </c>
      <c r="Z45" s="45">
        <f t="shared" si="7"/>
        <v>581619.3746040956</v>
      </c>
    </row>
    <row r="46" spans="1:26" ht="12.75">
      <c r="A46" s="1">
        <v>17</v>
      </c>
      <c r="B46" s="1">
        <v>1989</v>
      </c>
      <c r="C46" s="1" t="s">
        <v>107</v>
      </c>
      <c r="D46" s="49">
        <v>1676700000000</v>
      </c>
      <c r="E46" s="49">
        <v>7631400</v>
      </c>
      <c r="F46" s="48">
        <f t="shared" si="8"/>
        <v>219710.6690777577</v>
      </c>
      <c r="H46" s="40">
        <v>182305.45</v>
      </c>
      <c r="I46">
        <v>36290000</v>
      </c>
      <c r="J46" s="1">
        <v>36290000</v>
      </c>
      <c r="K46" s="36">
        <v>0</v>
      </c>
      <c r="L46" s="1">
        <v>5810000</v>
      </c>
      <c r="N46" s="48">
        <v>147.657440185547</v>
      </c>
      <c r="O46" s="49">
        <v>118.05</v>
      </c>
      <c r="Q46" s="47">
        <f t="shared" si="9"/>
        <v>274815.03581088956</v>
      </c>
      <c r="R46" s="47">
        <f t="shared" si="10"/>
        <v>45391685.76309615</v>
      </c>
      <c r="S46" s="47">
        <f t="shared" si="5"/>
        <v>7267172.617348819</v>
      </c>
      <c r="T46" s="40"/>
      <c r="U46" s="48">
        <v>13.5699996948242</v>
      </c>
      <c r="W46" s="74">
        <f t="shared" si="11"/>
        <v>20251.661163685076</v>
      </c>
      <c r="X46" s="74">
        <f t="shared" si="12"/>
        <v>3345002.710678705</v>
      </c>
      <c r="Y46">
        <f t="shared" si="6"/>
        <v>165.1717695473251</v>
      </c>
      <c r="Z46" s="45">
        <f t="shared" si="7"/>
        <v>535532.2609270675</v>
      </c>
    </row>
    <row r="47" spans="1:26" ht="12.75">
      <c r="A47" s="1">
        <v>17</v>
      </c>
      <c r="B47" s="1">
        <v>1989</v>
      </c>
      <c r="C47" s="1" t="s">
        <v>107</v>
      </c>
      <c r="D47" s="49">
        <v>1676700000000</v>
      </c>
      <c r="E47" s="49">
        <v>7631400</v>
      </c>
      <c r="F47" s="48">
        <f t="shared" si="8"/>
        <v>219710.6690777577</v>
      </c>
      <c r="H47" s="40">
        <v>182305.45</v>
      </c>
      <c r="I47">
        <v>46620000</v>
      </c>
      <c r="J47" s="1">
        <v>46620000</v>
      </c>
      <c r="K47" s="36">
        <v>0</v>
      </c>
      <c r="L47" s="1">
        <v>2350000</v>
      </c>
      <c r="N47" s="48">
        <v>147.657440185547</v>
      </c>
      <c r="O47" s="49">
        <v>118.05</v>
      </c>
      <c r="Q47" s="47">
        <f t="shared" si="9"/>
        <v>274815.03581088956</v>
      </c>
      <c r="R47" s="47">
        <f t="shared" si="10"/>
        <v>58312493.53197968</v>
      </c>
      <c r="S47" s="47">
        <f t="shared" si="5"/>
        <v>2939389.9571032226</v>
      </c>
      <c r="T47" s="40"/>
      <c r="U47" s="48">
        <v>13.5699996948242</v>
      </c>
      <c r="W47" s="74">
        <f t="shared" si="11"/>
        <v>20251.661163685076</v>
      </c>
      <c r="X47" s="74">
        <f t="shared" si="12"/>
        <v>4297162.479246108</v>
      </c>
      <c r="Y47">
        <f t="shared" si="6"/>
        <v>212.18814814814817</v>
      </c>
      <c r="Z47" s="45">
        <f t="shared" si="7"/>
        <v>216609.43428203242</v>
      </c>
    </row>
    <row r="48" spans="1:26" ht="12.75">
      <c r="A48" s="1">
        <v>17</v>
      </c>
      <c r="B48" s="1">
        <v>1989</v>
      </c>
      <c r="C48" s="1" t="s">
        <v>107</v>
      </c>
      <c r="D48" s="49">
        <v>1676700000000</v>
      </c>
      <c r="E48" s="49">
        <v>7631400</v>
      </c>
      <c r="F48" s="48">
        <f t="shared" si="8"/>
        <v>219710.6690777577</v>
      </c>
      <c r="H48" s="40">
        <v>182305.45</v>
      </c>
      <c r="I48" s="58">
        <v>44670000</v>
      </c>
      <c r="J48" s="59">
        <v>44670000</v>
      </c>
      <c r="K48" s="36">
        <v>0</v>
      </c>
      <c r="L48" s="1">
        <v>2460000</v>
      </c>
      <c r="N48" s="48">
        <v>147.657440185547</v>
      </c>
      <c r="O48" s="49">
        <v>118.05</v>
      </c>
      <c r="Q48" s="47">
        <f t="shared" si="9"/>
        <v>274815.03581088956</v>
      </c>
      <c r="R48" s="47">
        <f t="shared" si="10"/>
        <v>55873425.26970253</v>
      </c>
      <c r="S48" s="47">
        <f t="shared" si="5"/>
        <v>3076978.423180395</v>
      </c>
      <c r="T48" s="40"/>
      <c r="U48" s="48">
        <v>13.5699996948242</v>
      </c>
      <c r="W48" s="74">
        <f t="shared" si="11"/>
        <v>20251.661163685076</v>
      </c>
      <c r="X48" s="74">
        <f t="shared" si="12"/>
        <v>4117422.735905697</v>
      </c>
      <c r="Y48">
        <f t="shared" si="6"/>
        <v>203.31283950617282</v>
      </c>
      <c r="Z48" s="45">
        <f t="shared" si="7"/>
        <v>226748.59929097863</v>
      </c>
    </row>
    <row r="49" spans="1:26" ht="12.75">
      <c r="A49" s="1">
        <v>17</v>
      </c>
      <c r="B49" s="1">
        <v>1989</v>
      </c>
      <c r="C49" s="1" t="s">
        <v>107</v>
      </c>
      <c r="D49" s="49">
        <v>1676700000000</v>
      </c>
      <c r="E49" s="49">
        <v>7631400</v>
      </c>
      <c r="F49" s="48">
        <f t="shared" si="8"/>
        <v>219710.6690777577</v>
      </c>
      <c r="H49" s="40">
        <v>182305.45</v>
      </c>
      <c r="I49">
        <v>16890000</v>
      </c>
      <c r="J49" s="1">
        <v>16890000</v>
      </c>
      <c r="K49" s="36">
        <v>0</v>
      </c>
      <c r="L49" s="1">
        <v>2880000</v>
      </c>
      <c r="N49" s="48">
        <v>147.657440185547</v>
      </c>
      <c r="O49" s="49">
        <v>118.05</v>
      </c>
      <c r="Q49" s="47">
        <f t="shared" si="9"/>
        <v>274815.03581088956</v>
      </c>
      <c r="R49" s="47">
        <f t="shared" si="10"/>
        <v>21126083.564031247</v>
      </c>
      <c r="S49" s="47">
        <f t="shared" si="5"/>
        <v>3602316.2027477794</v>
      </c>
      <c r="T49" s="40"/>
      <c r="U49" s="48">
        <v>13.5699996948242</v>
      </c>
      <c r="W49" s="74">
        <f t="shared" si="11"/>
        <v>20251.661163685076</v>
      </c>
      <c r="X49" s="74">
        <f t="shared" si="12"/>
        <v>1556822.700010012</v>
      </c>
      <c r="Y49">
        <f t="shared" si="6"/>
        <v>76.87382716049383</v>
      </c>
      <c r="Z49" s="45">
        <f t="shared" si="7"/>
        <v>265461.77477968234</v>
      </c>
    </row>
    <row r="50" spans="1:26" ht="12.75">
      <c r="A50" s="1">
        <v>17</v>
      </c>
      <c r="B50" s="1">
        <v>1989</v>
      </c>
      <c r="C50" s="1" t="s">
        <v>107</v>
      </c>
      <c r="D50" s="49">
        <v>1676700000000</v>
      </c>
      <c r="E50" s="49">
        <v>7631400</v>
      </c>
      <c r="F50" s="48">
        <f t="shared" si="8"/>
        <v>219710.6690777577</v>
      </c>
      <c r="H50" s="40">
        <v>182305.45</v>
      </c>
      <c r="I50">
        <v>32510000</v>
      </c>
      <c r="J50" s="1">
        <v>32510000</v>
      </c>
      <c r="K50" s="36">
        <v>0</v>
      </c>
      <c r="L50" s="1">
        <v>4380000</v>
      </c>
      <c r="N50" s="48">
        <v>147.657440185547</v>
      </c>
      <c r="O50" s="49">
        <v>118.05</v>
      </c>
      <c r="Q50" s="47">
        <f t="shared" si="9"/>
        <v>274815.03581088956</v>
      </c>
      <c r="R50" s="47">
        <f t="shared" si="10"/>
        <v>40663645.74698969</v>
      </c>
      <c r="S50" s="47">
        <f t="shared" si="5"/>
        <v>5478522.5583455805</v>
      </c>
      <c r="T50" s="40"/>
      <c r="U50" s="48">
        <v>13.5699996948242</v>
      </c>
      <c r="W50" s="74">
        <f t="shared" si="11"/>
        <v>20251.661163685076</v>
      </c>
      <c r="X50" s="74">
        <f t="shared" si="12"/>
        <v>2996584.1312803724</v>
      </c>
      <c r="Y50">
        <f t="shared" si="6"/>
        <v>147.96732510288066</v>
      </c>
      <c r="Z50" s="45">
        <f t="shared" si="7"/>
        <v>403723.1158107668</v>
      </c>
    </row>
    <row r="51" spans="1:26" ht="12.75">
      <c r="A51" s="1">
        <v>18</v>
      </c>
      <c r="B51" s="1">
        <v>1986</v>
      </c>
      <c r="C51" s="1" t="s">
        <v>77</v>
      </c>
      <c r="D51" s="48">
        <v>4268099895296</v>
      </c>
      <c r="E51" s="48">
        <v>240132992</v>
      </c>
      <c r="F51" s="48">
        <f t="shared" si="8"/>
        <v>17773.90045302896</v>
      </c>
      <c r="H51" s="40">
        <v>17610</v>
      </c>
      <c r="I51">
        <v>6160000</v>
      </c>
      <c r="J51" s="1">
        <v>6160000</v>
      </c>
      <c r="K51" s="36">
        <v>0</v>
      </c>
      <c r="N51" s="48">
        <v>108.498397827148</v>
      </c>
      <c r="O51" s="48">
        <v>80.2666702270508</v>
      </c>
      <c r="Q51" s="47">
        <f t="shared" si="9"/>
        <v>24025.410756891666</v>
      </c>
      <c r="R51" s="47">
        <f t="shared" si="10"/>
        <v>8326620.859251615</v>
      </c>
      <c r="S51" s="47">
        <f t="shared" si="5"/>
        <v>0</v>
      </c>
      <c r="T51" s="40"/>
      <c r="U51" s="52">
        <v>1</v>
      </c>
      <c r="W51" s="74">
        <f t="shared" si="11"/>
        <v>24025.410756891666</v>
      </c>
      <c r="X51" s="74">
        <f t="shared" si="12"/>
        <v>8326620.859251615</v>
      </c>
      <c r="Y51">
        <f t="shared" si="6"/>
        <v>346.57558796838185</v>
      </c>
      <c r="Z51" s="45">
        <f t="shared" si="7"/>
        <v>0</v>
      </c>
    </row>
    <row r="52" spans="1:27" ht="12.75">
      <c r="A52" s="1">
        <v>18</v>
      </c>
      <c r="B52" s="1">
        <v>1986</v>
      </c>
      <c r="C52" s="1" t="s">
        <v>77</v>
      </c>
      <c r="D52" s="48">
        <v>4268099895296</v>
      </c>
      <c r="E52" s="48">
        <v>240132992</v>
      </c>
      <c r="F52" s="48">
        <f t="shared" si="8"/>
        <v>17773.90045302896</v>
      </c>
      <c r="G52" s="76">
        <f>I52/F52</f>
        <v>1245.8717240214037</v>
      </c>
      <c r="H52" s="40">
        <v>17610</v>
      </c>
      <c r="I52" s="58">
        <v>22144000</v>
      </c>
      <c r="J52" s="59">
        <v>22144000</v>
      </c>
      <c r="K52" s="36">
        <v>0</v>
      </c>
      <c r="N52" s="48">
        <v>108.498397827148</v>
      </c>
      <c r="O52" s="48">
        <v>80.2666702270508</v>
      </c>
      <c r="Q52" s="47">
        <f t="shared" si="9"/>
        <v>24025.410756891666</v>
      </c>
      <c r="R52" s="47">
        <f>I52/O52*N52</f>
        <v>29932579.920011</v>
      </c>
      <c r="S52" s="47">
        <f t="shared" si="5"/>
        <v>0</v>
      </c>
      <c r="T52" s="40"/>
      <c r="U52" s="52">
        <v>1</v>
      </c>
      <c r="W52" s="74">
        <f t="shared" si="11"/>
        <v>24025.410756891666</v>
      </c>
      <c r="X52" s="74">
        <f>R52/U52</f>
        <v>29932579.920011</v>
      </c>
      <c r="Y52">
        <f t="shared" si="6"/>
        <v>1245.8717240214037</v>
      </c>
      <c r="Z52" s="45">
        <f t="shared" si="7"/>
        <v>0</v>
      </c>
      <c r="AA52" t="s">
        <v>206</v>
      </c>
    </row>
    <row r="53" spans="1:26" ht="12.75">
      <c r="A53" s="1">
        <v>19</v>
      </c>
      <c r="B53" s="1">
        <v>1974</v>
      </c>
      <c r="C53" s="1" t="s">
        <v>65</v>
      </c>
      <c r="D53" s="48">
        <v>83711000576</v>
      </c>
      <c r="E53" s="48">
        <v>56236000</v>
      </c>
      <c r="F53" s="48">
        <f t="shared" si="8"/>
        <v>1488.5660533466107</v>
      </c>
      <c r="H53" s="40">
        <v>8243.235</v>
      </c>
      <c r="I53">
        <v>87000</v>
      </c>
      <c r="J53" s="1">
        <v>87000</v>
      </c>
      <c r="K53" s="36">
        <v>0</v>
      </c>
      <c r="N53" s="48">
        <v>126.435188293457</v>
      </c>
      <c r="O53" s="48">
        <v>21.5869617462158</v>
      </c>
      <c r="Q53" s="47">
        <f t="shared" si="9"/>
        <v>8718.55574002301</v>
      </c>
      <c r="R53" s="47">
        <f t="shared" si="10"/>
        <v>509560.4240582415</v>
      </c>
      <c r="S53" s="47">
        <f t="shared" si="5"/>
        <v>0</v>
      </c>
      <c r="T53" s="40"/>
      <c r="U53" s="48">
        <v>0.649999976158142</v>
      </c>
      <c r="W53" s="74">
        <f t="shared" si="11"/>
        <v>13413.163168950372</v>
      </c>
      <c r="X53" s="74">
        <f t="shared" si="12"/>
        <v>783939.1426904727</v>
      </c>
      <c r="Y53">
        <f t="shared" si="6"/>
        <v>58.44550855127029</v>
      </c>
      <c r="Z53" s="45">
        <f t="shared" si="7"/>
        <v>0</v>
      </c>
    </row>
    <row r="54" spans="1:26" ht="12.75">
      <c r="A54" s="1">
        <v>20</v>
      </c>
      <c r="B54" s="1">
        <v>1990</v>
      </c>
      <c r="C54" s="1" t="s">
        <v>89</v>
      </c>
      <c r="D54" s="48">
        <v>72248999936</v>
      </c>
      <c r="E54" s="48">
        <v>3436200</v>
      </c>
      <c r="F54" s="48">
        <f t="shared" si="8"/>
        <v>21025.8424818113</v>
      </c>
      <c r="H54" s="40">
        <v>21419.28</v>
      </c>
      <c r="I54" s="39">
        <v>2009000</v>
      </c>
      <c r="J54" s="1">
        <v>2009000</v>
      </c>
      <c r="K54" s="36">
        <v>0</v>
      </c>
      <c r="L54" s="1">
        <v>188000</v>
      </c>
      <c r="M54" s="115"/>
      <c r="N54" s="48">
        <v>111.846542358398</v>
      </c>
      <c r="O54" s="48">
        <v>100</v>
      </c>
      <c r="Q54" s="47">
        <f t="shared" si="9"/>
        <v>23516.67781762912</v>
      </c>
      <c r="R54" s="47">
        <f t="shared" si="10"/>
        <v>2246997.0359802158</v>
      </c>
      <c r="S54" s="47">
        <f t="shared" si="5"/>
        <v>210271.49963378825</v>
      </c>
      <c r="T54" s="40"/>
      <c r="U54" s="48">
        <v>1.46000003814697</v>
      </c>
      <c r="W54" s="74">
        <f t="shared" si="11"/>
        <v>16107.313152865703</v>
      </c>
      <c r="X54" s="74">
        <f t="shared" si="12"/>
        <v>1539039.0255277674</v>
      </c>
      <c r="Y54">
        <f t="shared" si="6"/>
        <v>95.54908450103312</v>
      </c>
      <c r="Z54" s="45">
        <f t="shared" si="7"/>
        <v>144021.57132863128</v>
      </c>
    </row>
    <row r="55" spans="1:26" ht="12.75">
      <c r="A55" s="1">
        <v>20</v>
      </c>
      <c r="B55" s="1">
        <v>1990</v>
      </c>
      <c r="C55" s="1" t="s">
        <v>89</v>
      </c>
      <c r="D55" s="48">
        <v>72248999936</v>
      </c>
      <c r="E55" s="48">
        <v>3436200</v>
      </c>
      <c r="F55" s="48">
        <f t="shared" si="8"/>
        <v>21025.8424818113</v>
      </c>
      <c r="H55" s="40">
        <v>21419.28</v>
      </c>
      <c r="I55">
        <v>1437000</v>
      </c>
      <c r="J55" s="1">
        <v>1437000</v>
      </c>
      <c r="K55" s="36">
        <v>0</v>
      </c>
      <c r="L55" s="1">
        <v>80000</v>
      </c>
      <c r="N55" s="48">
        <v>111.846542358398</v>
      </c>
      <c r="O55" s="48">
        <v>100</v>
      </c>
      <c r="Q55" s="47">
        <f t="shared" si="9"/>
        <v>23516.67781762912</v>
      </c>
      <c r="R55" s="47">
        <f t="shared" si="10"/>
        <v>1607234.8136901793</v>
      </c>
      <c r="S55" s="47">
        <f t="shared" si="5"/>
        <v>89477.2338867184</v>
      </c>
      <c r="T55" s="40"/>
      <c r="U55" s="48">
        <v>1.46000003814697</v>
      </c>
      <c r="W55" s="74">
        <f t="shared" si="11"/>
        <v>16107.313152865703</v>
      </c>
      <c r="X55" s="74">
        <f t="shared" si="12"/>
        <v>1100845.7340385274</v>
      </c>
      <c r="Y55">
        <f t="shared" si="6"/>
        <v>68.34446711198835</v>
      </c>
      <c r="Z55" s="45">
        <f t="shared" si="7"/>
        <v>61285.77503346012</v>
      </c>
    </row>
    <row r="56" spans="1:26" ht="12.75">
      <c r="A56" s="1">
        <v>20</v>
      </c>
      <c r="B56" s="1">
        <v>1990</v>
      </c>
      <c r="C56" s="1" t="s">
        <v>89</v>
      </c>
      <c r="D56" s="48">
        <v>72248999936</v>
      </c>
      <c r="E56" s="48">
        <v>3436200</v>
      </c>
      <c r="F56" s="48">
        <f t="shared" si="8"/>
        <v>21025.8424818113</v>
      </c>
      <c r="H56" s="40">
        <v>21419.28</v>
      </c>
      <c r="I56">
        <v>1849000</v>
      </c>
      <c r="J56" s="1">
        <v>1849000</v>
      </c>
      <c r="K56" s="36">
        <v>0</v>
      </c>
      <c r="L56" s="1">
        <v>206000</v>
      </c>
      <c r="N56" s="48">
        <v>111.846542358398</v>
      </c>
      <c r="O56" s="48">
        <v>100</v>
      </c>
      <c r="Q56" s="47">
        <f t="shared" si="9"/>
        <v>23516.67781762912</v>
      </c>
      <c r="R56" s="47">
        <f t="shared" si="10"/>
        <v>2068042.568206779</v>
      </c>
      <c r="S56" s="47">
        <f t="shared" si="5"/>
        <v>230403.87725829988</v>
      </c>
      <c r="T56" s="40"/>
      <c r="U56" s="48">
        <v>1.46000003814697</v>
      </c>
      <c r="W56" s="74">
        <f t="shared" si="11"/>
        <v>16107.313152865703</v>
      </c>
      <c r="X56" s="74">
        <f t="shared" si="12"/>
        <v>1416467.4754608471</v>
      </c>
      <c r="Y56">
        <f t="shared" si="6"/>
        <v>87.93940131528633</v>
      </c>
      <c r="Z56" s="45">
        <f t="shared" si="7"/>
        <v>157810.8707111598</v>
      </c>
    </row>
    <row r="57" spans="1:26" ht="12.75">
      <c r="A57" s="1">
        <v>20</v>
      </c>
      <c r="B57" s="1">
        <v>1990</v>
      </c>
      <c r="C57" s="1" t="s">
        <v>89</v>
      </c>
      <c r="D57" s="48">
        <v>72248999936</v>
      </c>
      <c r="E57" s="48">
        <v>3436200</v>
      </c>
      <c r="F57" s="48">
        <f t="shared" si="8"/>
        <v>21025.8424818113</v>
      </c>
      <c r="H57" s="40">
        <v>21419.28</v>
      </c>
      <c r="I57">
        <v>1871000</v>
      </c>
      <c r="J57" s="1">
        <v>1871000</v>
      </c>
      <c r="K57" s="36">
        <v>0</v>
      </c>
      <c r="L57" s="1">
        <v>153000</v>
      </c>
      <c r="N57" s="48">
        <v>111.846542358398</v>
      </c>
      <c r="O57" s="48">
        <v>100</v>
      </c>
      <c r="Q57" s="47">
        <f t="shared" si="9"/>
        <v>23516.67781762912</v>
      </c>
      <c r="R57" s="47">
        <f t="shared" si="10"/>
        <v>2092648.8075256266</v>
      </c>
      <c r="S57" s="47">
        <f t="shared" si="5"/>
        <v>171125.20980834894</v>
      </c>
      <c r="T57" s="40"/>
      <c r="U57" s="48">
        <v>1.46000003814697</v>
      </c>
      <c r="W57" s="74">
        <f t="shared" si="11"/>
        <v>16107.313152865703</v>
      </c>
      <c r="X57" s="74">
        <f t="shared" si="12"/>
        <v>1433321.0635950486</v>
      </c>
      <c r="Y57">
        <f t="shared" si="6"/>
        <v>88.98573275332652</v>
      </c>
      <c r="Z57" s="45">
        <f t="shared" si="7"/>
        <v>117209.04475149249</v>
      </c>
    </row>
    <row r="58" spans="1:26" ht="12.75">
      <c r="A58" s="1">
        <v>20</v>
      </c>
      <c r="B58" s="1">
        <v>1990</v>
      </c>
      <c r="C58" s="1" t="s">
        <v>89</v>
      </c>
      <c r="D58" s="48">
        <v>72248999936</v>
      </c>
      <c r="E58" s="48">
        <v>3436200</v>
      </c>
      <c r="F58" s="48">
        <f t="shared" si="8"/>
        <v>21025.8424818113</v>
      </c>
      <c r="H58" s="40">
        <v>21419.28</v>
      </c>
      <c r="I58">
        <v>2297000</v>
      </c>
      <c r="J58" s="1">
        <v>2297000</v>
      </c>
      <c r="K58" s="36">
        <v>0</v>
      </c>
      <c r="L58" s="1">
        <v>880000</v>
      </c>
      <c r="N58" s="48">
        <v>111.846542358398</v>
      </c>
      <c r="O58" s="48">
        <v>100</v>
      </c>
      <c r="Q58" s="47">
        <f t="shared" si="9"/>
        <v>23516.67781762912</v>
      </c>
      <c r="R58" s="47">
        <f t="shared" si="10"/>
        <v>2569115.077972402</v>
      </c>
      <c r="S58" s="47">
        <f t="shared" si="5"/>
        <v>984249.5727539024</v>
      </c>
      <c r="T58" s="40"/>
      <c r="U58" s="48">
        <v>1.46000003814697</v>
      </c>
      <c r="W58" s="74">
        <f t="shared" si="11"/>
        <v>16107.313152865703</v>
      </c>
      <c r="X58" s="74">
        <f t="shared" si="12"/>
        <v>1759667.8156482237</v>
      </c>
      <c r="Y58">
        <f t="shared" si="6"/>
        <v>109.24651423537735</v>
      </c>
      <c r="Z58" s="45">
        <f t="shared" si="7"/>
        <v>674143.5253680614</v>
      </c>
    </row>
    <row r="59" spans="1:26" ht="12.75">
      <c r="A59" s="1">
        <v>21</v>
      </c>
      <c r="B59" s="1">
        <v>1984</v>
      </c>
      <c r="C59" s="1" t="s">
        <v>77</v>
      </c>
      <c r="D59" s="48">
        <v>3786400071680</v>
      </c>
      <c r="E59" s="48">
        <v>235824992</v>
      </c>
      <c r="F59" s="48">
        <f aca="true" t="shared" si="13" ref="F59:F77">D59/E59</f>
        <v>16055.974557946767</v>
      </c>
      <c r="H59" s="40">
        <v>16050</v>
      </c>
      <c r="I59">
        <v>100000</v>
      </c>
      <c r="J59" s="1">
        <v>100000</v>
      </c>
      <c r="K59" s="36">
        <v>0</v>
      </c>
      <c r="N59" s="48">
        <v>108.498397827148</v>
      </c>
      <c r="O59" s="48">
        <v>75.687126159668</v>
      </c>
      <c r="Q59" s="47">
        <f aca="true" t="shared" si="14" ref="Q59:Q76">F59/O59*N59</f>
        <v>23016.430976857115</v>
      </c>
      <c r="R59" s="47">
        <f aca="true" t="shared" si="15" ref="R59:R76">I59/O59*N59</f>
        <v>143351.1923788228</v>
      </c>
      <c r="S59" s="47">
        <f t="shared" si="5"/>
        <v>0</v>
      </c>
      <c r="T59" s="40"/>
      <c r="U59" s="52">
        <v>1</v>
      </c>
      <c r="W59" s="74">
        <f t="shared" si="11"/>
        <v>23016.430976857115</v>
      </c>
      <c r="X59" s="74">
        <f t="shared" si="12"/>
        <v>143351.1923788228</v>
      </c>
      <c r="Y59">
        <f t="shared" si="6"/>
        <v>6.2282111645789735</v>
      </c>
      <c r="Z59" s="45">
        <f t="shared" si="7"/>
        <v>0</v>
      </c>
    </row>
    <row r="60" spans="1:26" ht="12.75">
      <c r="A60" s="1">
        <v>21</v>
      </c>
      <c r="B60" s="1">
        <v>1984</v>
      </c>
      <c r="C60" s="1" t="s">
        <v>77</v>
      </c>
      <c r="D60" s="48">
        <v>3786400071680</v>
      </c>
      <c r="E60" s="48">
        <v>235824992</v>
      </c>
      <c r="F60" s="48">
        <f t="shared" si="13"/>
        <v>16055.974557946767</v>
      </c>
      <c r="H60" s="40">
        <v>16050</v>
      </c>
      <c r="I60">
        <v>300000</v>
      </c>
      <c r="J60" s="1">
        <v>300000</v>
      </c>
      <c r="K60" s="36">
        <v>0</v>
      </c>
      <c r="N60" s="48">
        <v>108.498397827148</v>
      </c>
      <c r="O60" s="48">
        <v>75.687126159668</v>
      </c>
      <c r="Q60" s="47">
        <f t="shared" si="14"/>
        <v>23016.430976857115</v>
      </c>
      <c r="R60" s="47">
        <f t="shared" si="15"/>
        <v>430053.57713646843</v>
      </c>
      <c r="S60" s="47">
        <f t="shared" si="5"/>
        <v>0</v>
      </c>
      <c r="T60" s="40"/>
      <c r="U60" s="52">
        <v>1</v>
      </c>
      <c r="W60" s="74">
        <f t="shared" si="11"/>
        <v>23016.430976857115</v>
      </c>
      <c r="X60" s="74">
        <f t="shared" si="12"/>
        <v>430053.57713646843</v>
      </c>
      <c r="Y60">
        <f t="shared" si="6"/>
        <v>18.68463349373692</v>
      </c>
      <c r="Z60" s="45">
        <f t="shared" si="7"/>
        <v>0</v>
      </c>
    </row>
    <row r="61" spans="1:26" ht="12.75">
      <c r="A61" s="1">
        <v>21</v>
      </c>
      <c r="B61" s="1">
        <v>1984</v>
      </c>
      <c r="C61" s="1" t="s">
        <v>77</v>
      </c>
      <c r="D61" s="48">
        <v>3786400071680</v>
      </c>
      <c r="E61" s="48">
        <v>235824992</v>
      </c>
      <c r="F61" s="48">
        <f t="shared" si="13"/>
        <v>16055.974557946767</v>
      </c>
      <c r="H61" s="40">
        <v>16050</v>
      </c>
      <c r="I61">
        <v>300000</v>
      </c>
      <c r="J61" s="1">
        <v>300000</v>
      </c>
      <c r="K61" s="36">
        <v>0</v>
      </c>
      <c r="N61" s="48">
        <v>108.498397827148</v>
      </c>
      <c r="O61" s="48">
        <v>75.687126159668</v>
      </c>
      <c r="Q61" s="47">
        <f t="shared" si="14"/>
        <v>23016.430976857115</v>
      </c>
      <c r="R61" s="47">
        <f t="shared" si="15"/>
        <v>430053.57713646843</v>
      </c>
      <c r="S61" s="47">
        <f t="shared" si="5"/>
        <v>0</v>
      </c>
      <c r="T61" s="40"/>
      <c r="U61" s="52">
        <v>1</v>
      </c>
      <c r="W61" s="74">
        <f t="shared" si="11"/>
        <v>23016.430976857115</v>
      </c>
      <c r="X61" s="74">
        <f t="shared" si="12"/>
        <v>430053.57713646843</v>
      </c>
      <c r="Y61">
        <f t="shared" si="6"/>
        <v>18.68463349373692</v>
      </c>
      <c r="Z61" s="45">
        <f t="shared" si="7"/>
        <v>0</v>
      </c>
    </row>
    <row r="62" spans="1:26" ht="12.75">
      <c r="A62" s="1">
        <v>21</v>
      </c>
      <c r="B62" s="1">
        <v>1984</v>
      </c>
      <c r="C62" s="1" t="s">
        <v>77</v>
      </c>
      <c r="D62" s="48">
        <v>3786400071680</v>
      </c>
      <c r="E62" s="48">
        <v>235824992</v>
      </c>
      <c r="F62" s="48">
        <f t="shared" si="13"/>
        <v>16055.974557946767</v>
      </c>
      <c r="H62" s="40">
        <v>16050</v>
      </c>
      <c r="I62">
        <v>1300000</v>
      </c>
      <c r="J62" s="1">
        <v>1300000</v>
      </c>
      <c r="K62" s="36">
        <v>0</v>
      </c>
      <c r="N62" s="48">
        <v>108.498397827148</v>
      </c>
      <c r="O62" s="48">
        <v>75.687126159668</v>
      </c>
      <c r="Q62" s="47">
        <f t="shared" si="14"/>
        <v>23016.430976857115</v>
      </c>
      <c r="R62" s="47">
        <f t="shared" si="15"/>
        <v>1863565.5009246967</v>
      </c>
      <c r="S62" s="47">
        <f t="shared" si="5"/>
        <v>0</v>
      </c>
      <c r="T62" s="40"/>
      <c r="U62" s="52">
        <v>1</v>
      </c>
      <c r="W62" s="74">
        <f t="shared" si="11"/>
        <v>23016.430976857115</v>
      </c>
      <c r="X62" s="74">
        <f t="shared" si="12"/>
        <v>1863565.5009246967</v>
      </c>
      <c r="Y62">
        <f t="shared" si="6"/>
        <v>80.96674513952667</v>
      </c>
      <c r="Z62" s="45">
        <f t="shared" si="7"/>
        <v>0</v>
      </c>
    </row>
    <row r="63" spans="1:26" ht="12.75">
      <c r="A63" s="1">
        <v>22</v>
      </c>
      <c r="B63" s="1">
        <v>1987</v>
      </c>
      <c r="C63" s="1" t="s">
        <v>93</v>
      </c>
      <c r="D63" s="48">
        <v>1023599968256</v>
      </c>
      <c r="E63" s="48">
        <v>8399000</v>
      </c>
      <c r="F63" s="48">
        <f t="shared" si="13"/>
        <v>121871.64760757233</v>
      </c>
      <c r="H63" s="40">
        <v>92807.76</v>
      </c>
      <c r="I63">
        <v>64500000</v>
      </c>
      <c r="J63" s="1">
        <v>64500000</v>
      </c>
      <c r="K63" s="36">
        <v>0</v>
      </c>
      <c r="L63" s="1">
        <v>25000000</v>
      </c>
      <c r="N63" s="48">
        <v>102.66</v>
      </c>
      <c r="O63" s="48">
        <v>79.8689117431641</v>
      </c>
      <c r="Q63" s="47">
        <f t="shared" si="14"/>
        <v>156648.4764889038</v>
      </c>
      <c r="R63" s="47">
        <f t="shared" si="15"/>
        <v>82905474.1761488</v>
      </c>
      <c r="S63" s="47">
        <f t="shared" si="5"/>
        <v>32133904.71943752</v>
      </c>
      <c r="T63" s="40"/>
      <c r="U63" s="48">
        <v>9.5600004196167</v>
      </c>
      <c r="W63" s="74">
        <f t="shared" si="11"/>
        <v>16385.823181290667</v>
      </c>
      <c r="X63" s="74">
        <f t="shared" si="12"/>
        <v>8672120.349077646</v>
      </c>
      <c r="Y63">
        <f t="shared" si="6"/>
        <v>529.2453270812463</v>
      </c>
      <c r="Z63" s="45">
        <f t="shared" si="7"/>
        <v>3361286.957006839</v>
      </c>
    </row>
    <row r="64" spans="1:27" ht="12.75">
      <c r="A64" s="1">
        <v>22</v>
      </c>
      <c r="B64" s="1">
        <v>1987</v>
      </c>
      <c r="C64" s="1" t="s">
        <v>93</v>
      </c>
      <c r="D64" s="48">
        <v>1023599968256</v>
      </c>
      <c r="E64" s="48">
        <v>8399000</v>
      </c>
      <c r="F64" s="48">
        <f t="shared" si="13"/>
        <v>121871.64760757233</v>
      </c>
      <c r="H64" s="40">
        <v>92807.76</v>
      </c>
      <c r="I64">
        <v>107200000</v>
      </c>
      <c r="J64" s="1">
        <v>107200000</v>
      </c>
      <c r="K64" s="36">
        <v>0</v>
      </c>
      <c r="L64" s="1">
        <v>50200000</v>
      </c>
      <c r="N64" s="48">
        <v>102.66</v>
      </c>
      <c r="O64" s="48">
        <v>79.8689117431641</v>
      </c>
      <c r="Q64" s="47">
        <f t="shared" si="14"/>
        <v>156648.4764889038</v>
      </c>
      <c r="R64" s="47">
        <f t="shared" si="15"/>
        <v>137790183.4369481</v>
      </c>
      <c r="S64" s="47">
        <f t="shared" si="5"/>
        <v>64524880.67663054</v>
      </c>
      <c r="T64" s="40"/>
      <c r="U64" s="48">
        <v>9.5600004196167</v>
      </c>
      <c r="W64" s="74">
        <f t="shared" si="11"/>
        <v>16385.823181290667</v>
      </c>
      <c r="X64" s="74">
        <f t="shared" si="12"/>
        <v>14413198.471645327</v>
      </c>
      <c r="Y64">
        <f t="shared" si="6"/>
        <v>879.6139389629394</v>
      </c>
      <c r="Z64" s="45">
        <f t="shared" si="7"/>
        <v>6749464.209669733</v>
      </c>
      <c r="AA64" t="s">
        <v>207</v>
      </c>
    </row>
    <row r="65" spans="1:27" ht="12.75">
      <c r="A65" s="1">
        <v>22</v>
      </c>
      <c r="B65" s="1">
        <v>1987</v>
      </c>
      <c r="C65" s="1" t="s">
        <v>93</v>
      </c>
      <c r="D65" s="48">
        <v>1023599968256</v>
      </c>
      <c r="E65" s="48">
        <v>8399000</v>
      </c>
      <c r="F65" s="48">
        <f t="shared" si="13"/>
        <v>121871.64760757233</v>
      </c>
      <c r="H65" s="40">
        <v>92807.76</v>
      </c>
      <c r="I65">
        <v>193000000</v>
      </c>
      <c r="J65" s="1">
        <v>193000000</v>
      </c>
      <c r="K65" s="36">
        <v>0</v>
      </c>
      <c r="L65" s="1">
        <v>124900000</v>
      </c>
      <c r="N65" s="48">
        <v>102.66</v>
      </c>
      <c r="O65" s="48">
        <v>79.8689117431641</v>
      </c>
      <c r="Q65" s="47">
        <f t="shared" si="14"/>
        <v>156648.4764889038</v>
      </c>
      <c r="R65" s="47">
        <f t="shared" si="15"/>
        <v>248073744.43405765</v>
      </c>
      <c r="S65" s="47">
        <f t="shared" si="5"/>
        <v>160540987.97830984</v>
      </c>
      <c r="T65" s="40"/>
      <c r="U65" s="48">
        <v>9.5600004196167</v>
      </c>
      <c r="W65" s="74">
        <f t="shared" si="11"/>
        <v>16385.823181290667</v>
      </c>
      <c r="X65" s="74">
        <f t="shared" si="12"/>
        <v>25949135.3080928</v>
      </c>
      <c r="Y65">
        <f t="shared" si="6"/>
        <v>1583.6333042896204</v>
      </c>
      <c r="Z65" s="45">
        <f>S65/U65</f>
        <v>16792989.637206167</v>
      </c>
      <c r="AA65" t="s">
        <v>208</v>
      </c>
    </row>
    <row r="66" spans="1:26" ht="12.75">
      <c r="A66" s="1">
        <v>22</v>
      </c>
      <c r="B66" s="1">
        <v>1987</v>
      </c>
      <c r="C66" s="1" t="s">
        <v>93</v>
      </c>
      <c r="D66" s="48">
        <v>1023599968256</v>
      </c>
      <c r="E66" s="48">
        <v>8399000</v>
      </c>
      <c r="F66" s="48">
        <f t="shared" si="13"/>
        <v>121871.64760757233</v>
      </c>
      <c r="H66" s="40">
        <v>92807.76</v>
      </c>
      <c r="I66">
        <v>53200000</v>
      </c>
      <c r="J66" s="1">
        <v>53200000</v>
      </c>
      <c r="K66" s="36">
        <v>0</v>
      </c>
      <c r="L66" s="1">
        <v>6800000</v>
      </c>
      <c r="N66" s="48">
        <v>102.66</v>
      </c>
      <c r="O66" s="48">
        <v>79.8689117431641</v>
      </c>
      <c r="Q66" s="47">
        <f t="shared" si="14"/>
        <v>156648.4764889038</v>
      </c>
      <c r="R66" s="47">
        <f t="shared" si="15"/>
        <v>68380949.24296305</v>
      </c>
      <c r="S66" s="47">
        <f t="shared" si="5"/>
        <v>8740422.083687006</v>
      </c>
      <c r="T66" s="40"/>
      <c r="U66" s="48">
        <v>9.5600004196167</v>
      </c>
      <c r="W66" s="74">
        <f t="shared" si="11"/>
        <v>16385.823181290667</v>
      </c>
      <c r="X66" s="74">
        <f t="shared" si="12"/>
        <v>7152818.644510554</v>
      </c>
      <c r="Y66">
        <f t="shared" si="6"/>
        <v>436.52482791817516</v>
      </c>
      <c r="Z66" s="45">
        <f t="shared" si="7"/>
        <v>914270.0523058602</v>
      </c>
    </row>
    <row r="67" spans="1:26" ht="12.75">
      <c r="A67" s="1">
        <v>22</v>
      </c>
      <c r="B67" s="1">
        <v>1987</v>
      </c>
      <c r="C67" s="1" t="s">
        <v>93</v>
      </c>
      <c r="D67" s="48">
        <v>1023599968256</v>
      </c>
      <c r="E67" s="48">
        <v>8399000</v>
      </c>
      <c r="F67" s="48">
        <f t="shared" si="13"/>
        <v>121871.64760757233</v>
      </c>
      <c r="H67" s="40">
        <v>92807.76</v>
      </c>
      <c r="I67">
        <v>9100000</v>
      </c>
      <c r="J67" s="1">
        <v>9100000</v>
      </c>
      <c r="K67" s="36">
        <v>0</v>
      </c>
      <c r="L67" s="1">
        <v>1400000</v>
      </c>
      <c r="N67" s="48">
        <v>102.66</v>
      </c>
      <c r="O67" s="48">
        <v>79.8689117431641</v>
      </c>
      <c r="Q67" s="47">
        <f t="shared" si="14"/>
        <v>156648.4764889038</v>
      </c>
      <c r="R67" s="47">
        <f t="shared" si="15"/>
        <v>11696741.317875257</v>
      </c>
      <c r="S67" s="47">
        <f t="shared" si="5"/>
        <v>1799498.6642885013</v>
      </c>
      <c r="T67" s="40"/>
      <c r="U67" s="48">
        <v>9.5600004196167</v>
      </c>
      <c r="W67" s="74">
        <f aca="true" t="shared" si="16" ref="W67:W76">Q67/U67</f>
        <v>16385.823181290667</v>
      </c>
      <c r="X67" s="74">
        <f aca="true" t="shared" si="17" ref="X67:X76">R67/U67</f>
        <v>1223508.4523504893</v>
      </c>
      <c r="Y67">
        <f t="shared" si="6"/>
        <v>74.668720564951</v>
      </c>
      <c r="Z67" s="45">
        <f t="shared" si="7"/>
        <v>188232.069592383</v>
      </c>
    </row>
    <row r="68" spans="1:26" ht="12.75">
      <c r="A68" s="1">
        <v>23</v>
      </c>
      <c r="B68" s="1">
        <v>1993</v>
      </c>
      <c r="C68" s="1" t="s">
        <v>93</v>
      </c>
      <c r="D68" s="48">
        <v>1446210043904</v>
      </c>
      <c r="E68" s="48">
        <v>8718600</v>
      </c>
      <c r="F68" s="48">
        <f t="shared" si="13"/>
        <v>165876.40721033193</v>
      </c>
      <c r="H68" s="40">
        <v>169980.8</v>
      </c>
      <c r="I68">
        <v>31697376</v>
      </c>
      <c r="J68" s="1">
        <v>31697376</v>
      </c>
      <c r="K68" s="36">
        <v>0</v>
      </c>
      <c r="N68" s="48">
        <v>102.66</v>
      </c>
      <c r="O68" s="48">
        <v>79.8689117431641</v>
      </c>
      <c r="Q68" s="47">
        <f t="shared" si="14"/>
        <v>213210.266579977</v>
      </c>
      <c r="R68" s="47">
        <f t="shared" si="15"/>
        <v>40742418.409607425</v>
      </c>
      <c r="S68" s="47">
        <f aca="true" t="shared" si="18" ref="S68:S99">L68/O68*N68</f>
        <v>0</v>
      </c>
      <c r="T68" s="40"/>
      <c r="U68" s="48">
        <v>9.5600004196167</v>
      </c>
      <c r="W68" s="74">
        <f t="shared" si="16"/>
        <v>22302.328161249756</v>
      </c>
      <c r="X68" s="74">
        <f t="shared" si="17"/>
        <v>4261759.060805664</v>
      </c>
      <c r="Y68">
        <f aca="true" t="shared" si="19" ref="Y68:Y76">X68/W68</f>
        <v>191.09032160195997</v>
      </c>
      <c r="Z68" s="45">
        <f aca="true" t="shared" si="20" ref="Z68:Z99">S68/U68</f>
        <v>0</v>
      </c>
    </row>
    <row r="69" spans="1:26" ht="12.75">
      <c r="A69" s="1">
        <v>23</v>
      </c>
      <c r="B69" s="1">
        <v>1993</v>
      </c>
      <c r="C69" s="1" t="s">
        <v>93</v>
      </c>
      <c r="D69" s="48">
        <v>1446210043904</v>
      </c>
      <c r="E69" s="48">
        <v>8718600</v>
      </c>
      <c r="F69" s="48">
        <f t="shared" si="13"/>
        <v>165876.40721033193</v>
      </c>
      <c r="H69" s="40">
        <v>169980.8</v>
      </c>
      <c r="I69">
        <v>36189972</v>
      </c>
      <c r="J69" s="1">
        <v>36189972</v>
      </c>
      <c r="K69" s="36">
        <v>0</v>
      </c>
      <c r="N69" s="48">
        <v>102.66</v>
      </c>
      <c r="O69" s="48">
        <v>79.8689117431641</v>
      </c>
      <c r="Q69" s="47">
        <f t="shared" si="14"/>
        <v>213210.266579977</v>
      </c>
      <c r="R69" s="47">
        <f t="shared" si="15"/>
        <v>46517004.48188447</v>
      </c>
      <c r="S69" s="47">
        <f t="shared" si="18"/>
        <v>0</v>
      </c>
      <c r="T69" s="40"/>
      <c r="U69" s="48">
        <v>9.5600004196167</v>
      </c>
      <c r="W69" s="74">
        <f t="shared" si="16"/>
        <v>22302.328161249756</v>
      </c>
      <c r="X69" s="74">
        <f t="shared" si="17"/>
        <v>4865795.234321709</v>
      </c>
      <c r="Y69">
        <f t="shared" si="19"/>
        <v>218.17431790713297</v>
      </c>
      <c r="Z69" s="45">
        <f t="shared" si="20"/>
        <v>0</v>
      </c>
    </row>
    <row r="70" spans="1:26" ht="12.75">
      <c r="A70" s="1">
        <v>24</v>
      </c>
      <c r="B70" s="1">
        <v>1993</v>
      </c>
      <c r="C70" s="1" t="s">
        <v>120</v>
      </c>
      <c r="D70" s="48">
        <v>349798006784</v>
      </c>
      <c r="E70" s="48">
        <v>6938000</v>
      </c>
      <c r="F70" s="48">
        <f t="shared" si="13"/>
        <v>50417.70060305564</v>
      </c>
      <c r="H70" s="40">
        <v>48421</v>
      </c>
      <c r="I70">
        <v>1794667</v>
      </c>
      <c r="J70" s="1">
        <v>1794667</v>
      </c>
      <c r="K70" s="36">
        <v>0</v>
      </c>
      <c r="N70" s="48">
        <v>115.181304931641</v>
      </c>
      <c r="O70" s="48">
        <v>111.809417724609</v>
      </c>
      <c r="Q70" s="47">
        <f t="shared" si="14"/>
        <v>51938.17001548148</v>
      </c>
      <c r="R70" s="47">
        <f t="shared" si="15"/>
        <v>1848789.5848531593</v>
      </c>
      <c r="S70" s="47">
        <f t="shared" si="18"/>
        <v>0</v>
      </c>
      <c r="T70" s="40"/>
      <c r="U70" s="48">
        <v>2.03999996185303</v>
      </c>
      <c r="W70" s="74">
        <f t="shared" si="16"/>
        <v>25459.887738577967</v>
      </c>
      <c r="X70" s="74">
        <f t="shared" si="17"/>
        <v>906269.4212865646</v>
      </c>
      <c r="Y70">
        <f t="shared" si="19"/>
        <v>35.595970830356194</v>
      </c>
      <c r="Z70" s="45">
        <f t="shared" si="20"/>
        <v>0</v>
      </c>
    </row>
    <row r="71" spans="1:27" ht="12.75">
      <c r="A71" s="1">
        <v>25</v>
      </c>
      <c r="B71" s="1">
        <v>1991</v>
      </c>
      <c r="C71" s="1" t="s">
        <v>77</v>
      </c>
      <c r="D71" s="48">
        <v>5710899838976</v>
      </c>
      <c r="E71" s="48">
        <v>252124000</v>
      </c>
      <c r="F71" s="48">
        <f t="shared" si="13"/>
        <v>22651.155141819105</v>
      </c>
      <c r="H71" s="40">
        <v>22340</v>
      </c>
      <c r="I71">
        <v>8184000</v>
      </c>
      <c r="J71" s="1">
        <v>8184000</v>
      </c>
      <c r="K71" s="36">
        <v>0</v>
      </c>
      <c r="N71" s="48">
        <v>108.498397827148</v>
      </c>
      <c r="O71" s="48">
        <v>97.4107513427734</v>
      </c>
      <c r="Q71" s="47">
        <f t="shared" si="14"/>
        <v>25229.392114773593</v>
      </c>
      <c r="R71" s="47">
        <f t="shared" si="15"/>
        <v>9115532.685840983</v>
      </c>
      <c r="S71" s="47">
        <f t="shared" si="18"/>
        <v>0</v>
      </c>
      <c r="T71" s="40"/>
      <c r="U71" s="52">
        <v>1</v>
      </c>
      <c r="W71" s="74">
        <f t="shared" si="16"/>
        <v>25229.392114773593</v>
      </c>
      <c r="X71" s="74">
        <f t="shared" si="17"/>
        <v>9115532.685840983</v>
      </c>
      <c r="Y71">
        <f t="shared" si="19"/>
        <v>361.3060768318391</v>
      </c>
      <c r="Z71" s="45">
        <f t="shared" si="20"/>
        <v>0</v>
      </c>
      <c r="AA71" t="s">
        <v>209</v>
      </c>
    </row>
    <row r="72" spans="1:28" ht="12.75">
      <c r="A72" s="1">
        <v>26</v>
      </c>
      <c r="B72" s="3">
        <v>1994</v>
      </c>
      <c r="C72" s="1" t="s">
        <v>120</v>
      </c>
      <c r="D72" s="48">
        <v>357462999040</v>
      </c>
      <c r="E72" s="48">
        <v>6994000</v>
      </c>
      <c r="F72" s="48">
        <f t="shared" si="13"/>
        <v>51109.95124964255</v>
      </c>
      <c r="G72" s="54"/>
      <c r="H72" s="41"/>
      <c r="I72" s="39">
        <v>1642189</v>
      </c>
      <c r="J72" s="1">
        <v>1642189</v>
      </c>
      <c r="K72" s="36">
        <v>0</v>
      </c>
      <c r="L72" s="1">
        <v>1193870</v>
      </c>
      <c r="M72" s="115"/>
      <c r="N72" s="48">
        <v>115.181304931641</v>
      </c>
      <c r="O72" s="48">
        <v>113.654228210449</v>
      </c>
      <c r="P72" s="39"/>
      <c r="Q72" s="47">
        <f t="shared" si="14"/>
        <v>51796.67287895199</v>
      </c>
      <c r="R72" s="47">
        <f t="shared" si="15"/>
        <v>1664253.7188686554</v>
      </c>
      <c r="S72" s="47">
        <f t="shared" si="18"/>
        <v>1209911.031766576</v>
      </c>
      <c r="T72" s="41"/>
      <c r="U72" s="48">
        <v>2.03999996185303</v>
      </c>
      <c r="V72" s="39"/>
      <c r="W72" s="74">
        <f t="shared" si="16"/>
        <v>25390.52639584492</v>
      </c>
      <c r="X72" s="74">
        <f t="shared" si="17"/>
        <v>815810.6617594903</v>
      </c>
      <c r="Y72">
        <f t="shared" si="19"/>
        <v>32.13051391849029</v>
      </c>
      <c r="Z72" s="45">
        <f t="shared" si="20"/>
        <v>593093.6541133833</v>
      </c>
      <c r="AA72" s="39"/>
      <c r="AB72" s="39"/>
    </row>
    <row r="73" spans="1:28" ht="12.75">
      <c r="A73" s="1">
        <v>26</v>
      </c>
      <c r="B73" s="3">
        <v>1994</v>
      </c>
      <c r="C73" s="1" t="s">
        <v>120</v>
      </c>
      <c r="D73" s="48">
        <v>357462999040</v>
      </c>
      <c r="E73" s="48">
        <v>6994000</v>
      </c>
      <c r="F73" s="48">
        <f t="shared" si="13"/>
        <v>51109.95124964255</v>
      </c>
      <c r="G73" s="54"/>
      <c r="H73" s="41"/>
      <c r="I73" s="39">
        <v>1974268</v>
      </c>
      <c r="J73" s="1">
        <v>1974268</v>
      </c>
      <c r="K73" s="36">
        <v>0</v>
      </c>
      <c r="L73" s="1">
        <v>1407251</v>
      </c>
      <c r="M73" s="115"/>
      <c r="N73" s="48">
        <v>115.181304931641</v>
      </c>
      <c r="O73" s="48">
        <v>113.654228210449</v>
      </c>
      <c r="P73" s="39"/>
      <c r="Q73" s="47">
        <f t="shared" si="14"/>
        <v>51796.67287895199</v>
      </c>
      <c r="R73" s="47">
        <f t="shared" si="15"/>
        <v>2000794.5863986316</v>
      </c>
      <c r="S73" s="47">
        <f t="shared" si="18"/>
        <v>1426159.0536361125</v>
      </c>
      <c r="T73" s="41"/>
      <c r="U73" s="48">
        <v>2.03999996185303</v>
      </c>
      <c r="V73" s="39"/>
      <c r="W73" s="74">
        <f t="shared" si="16"/>
        <v>25390.52639584492</v>
      </c>
      <c r="X73" s="74">
        <f t="shared" si="17"/>
        <v>980781.6783394514</v>
      </c>
      <c r="Y73">
        <f t="shared" si="19"/>
        <v>38.627859188455155</v>
      </c>
      <c r="Z73" s="45">
        <f t="shared" si="20"/>
        <v>699097.5883845917</v>
      </c>
      <c r="AA73" s="39"/>
      <c r="AB73" s="39"/>
    </row>
    <row r="74" spans="1:29" s="39" customFormat="1" ht="12.75">
      <c r="A74" s="39">
        <v>27</v>
      </c>
      <c r="B74" s="39">
        <v>1999</v>
      </c>
      <c r="C74" s="39" t="s">
        <v>189</v>
      </c>
      <c r="D74" s="50">
        <v>34327000000000</v>
      </c>
      <c r="E74" s="50">
        <v>15018000</v>
      </c>
      <c r="F74" s="51">
        <f t="shared" si="13"/>
        <v>2285723.798108936</v>
      </c>
      <c r="G74" s="54"/>
      <c r="H74" s="41"/>
      <c r="I74" s="39">
        <v>1124400000</v>
      </c>
      <c r="J74" s="1">
        <v>1124400000</v>
      </c>
      <c r="K74" s="1">
        <v>0</v>
      </c>
      <c r="L74" s="1"/>
      <c r="M74" s="115"/>
      <c r="N74" s="48">
        <v>411.293243408203</v>
      </c>
      <c r="O74" s="50">
        <v>427.98</v>
      </c>
      <c r="Q74" s="47">
        <f t="shared" si="14"/>
        <v>2196604.4078217223</v>
      </c>
      <c r="R74" s="47">
        <f t="shared" si="15"/>
        <v>1080560126.380166</v>
      </c>
      <c r="S74" s="47">
        <f t="shared" si="18"/>
        <v>0</v>
      </c>
      <c r="U74" s="48">
        <v>248.520004272461</v>
      </c>
      <c r="W74" s="74">
        <f t="shared" si="16"/>
        <v>8838.742837834132</v>
      </c>
      <c r="X74" s="74">
        <f t="shared" si="17"/>
        <v>4347980.475630087</v>
      </c>
      <c r="Y74">
        <f t="shared" si="19"/>
        <v>491.92295277769693</v>
      </c>
      <c r="Z74" s="45">
        <f t="shared" si="20"/>
        <v>0</v>
      </c>
      <c r="AC74"/>
    </row>
    <row r="75" spans="1:26" ht="12.75">
      <c r="A75" s="1">
        <v>28</v>
      </c>
      <c r="B75" s="42">
        <v>1988</v>
      </c>
      <c r="C75" s="1" t="s">
        <v>77</v>
      </c>
      <c r="D75" s="48">
        <v>4878800257024</v>
      </c>
      <c r="E75" s="48">
        <v>244499008</v>
      </c>
      <c r="F75" s="48">
        <f t="shared" si="13"/>
        <v>19954.274239934748</v>
      </c>
      <c r="G75" s="54"/>
      <c r="H75" s="40">
        <f>5049000000000000/245060000000</f>
        <v>20603.11760385212</v>
      </c>
      <c r="I75" s="45">
        <v>1510000</v>
      </c>
      <c r="J75" s="1">
        <v>1510000</v>
      </c>
      <c r="K75" s="1">
        <v>0</v>
      </c>
      <c r="N75" s="48">
        <v>108.498397827148</v>
      </c>
      <c r="O75" s="48">
        <v>86.1020431518555</v>
      </c>
      <c r="Q75" s="47">
        <f t="shared" si="14"/>
        <v>25144.66214254749</v>
      </c>
      <c r="R75" s="47">
        <f t="shared" si="15"/>
        <v>1902772.2771926217</v>
      </c>
      <c r="S75" s="47">
        <f t="shared" si="18"/>
        <v>0</v>
      </c>
      <c r="T75" s="40"/>
      <c r="U75" s="52">
        <v>1</v>
      </c>
      <c r="W75" s="74">
        <f t="shared" si="16"/>
        <v>25144.66214254749</v>
      </c>
      <c r="X75" s="74">
        <f t="shared" si="17"/>
        <v>1902772.2771926217</v>
      </c>
      <c r="Y75">
        <f t="shared" si="19"/>
        <v>75.67301029560961</v>
      </c>
      <c r="Z75" s="45">
        <f t="shared" si="20"/>
        <v>0</v>
      </c>
    </row>
    <row r="76" spans="1:29" s="39" customFormat="1" ht="12.75">
      <c r="A76" s="1">
        <v>29</v>
      </c>
      <c r="B76" s="1">
        <v>1998</v>
      </c>
      <c r="C76" s="1" t="s">
        <v>93</v>
      </c>
      <c r="D76" s="50">
        <v>1992000000000</v>
      </c>
      <c r="E76" s="50">
        <v>8851800</v>
      </c>
      <c r="F76" s="48">
        <f t="shared" si="13"/>
        <v>225038.97512370365</v>
      </c>
      <c r="G76" s="54"/>
      <c r="H76" s="41"/>
      <c r="I76" s="39">
        <v>22330000</v>
      </c>
      <c r="J76" s="1">
        <v>22330000</v>
      </c>
      <c r="K76" s="1">
        <v>0</v>
      </c>
      <c r="L76" s="1"/>
      <c r="M76" s="115"/>
      <c r="N76" s="51">
        <v>102.66</v>
      </c>
      <c r="O76" s="50">
        <v>103.96</v>
      </c>
      <c r="Q76" s="47">
        <f t="shared" si="14"/>
        <v>222224.90560022526</v>
      </c>
      <c r="R76" s="47">
        <f t="shared" si="15"/>
        <v>22050767.6029242</v>
      </c>
      <c r="S76" s="47">
        <f t="shared" si="18"/>
        <v>0</v>
      </c>
      <c r="U76" s="48">
        <v>9.5600004196167</v>
      </c>
      <c r="W76" s="74">
        <f t="shared" si="16"/>
        <v>23245.281992271626</v>
      </c>
      <c r="X76" s="74">
        <f t="shared" si="17"/>
        <v>2306565.547599454</v>
      </c>
      <c r="Y76">
        <f t="shared" si="19"/>
        <v>99.22725602409639</v>
      </c>
      <c r="Z76" s="45">
        <f t="shared" si="20"/>
        <v>0</v>
      </c>
      <c r="AC76"/>
    </row>
    <row r="77" spans="1:26" s="39" customFormat="1" ht="12.75">
      <c r="A77" s="1">
        <v>30</v>
      </c>
      <c r="B77" s="1">
        <v>1999</v>
      </c>
      <c r="C77" s="1" t="s">
        <v>77</v>
      </c>
      <c r="D77" s="50">
        <v>8239000000000</v>
      </c>
      <c r="E77" s="50">
        <v>271540000</v>
      </c>
      <c r="F77" s="48">
        <f t="shared" si="13"/>
        <v>30341.75443765191</v>
      </c>
      <c r="G77" s="95" t="s">
        <v>69</v>
      </c>
      <c r="H77" s="41"/>
      <c r="I77" s="39">
        <v>3700000</v>
      </c>
      <c r="K77" s="39">
        <v>0</v>
      </c>
      <c r="L77" s="1"/>
      <c r="M77" s="115"/>
      <c r="N77" s="50">
        <v>103.8</v>
      </c>
      <c r="O77" s="50">
        <v>106.64</v>
      </c>
      <c r="Q77" s="47">
        <f aca="true" t="shared" si="21" ref="Q77:Q84">F77/O77*N77</f>
        <v>29533.703212943252</v>
      </c>
      <c r="R77" s="47">
        <f aca="true" t="shared" si="22" ref="R77:R84">I77/O77*N77</f>
        <v>3601462.8657164294</v>
      </c>
      <c r="S77" s="47">
        <f t="shared" si="18"/>
        <v>0</v>
      </c>
      <c r="U77" s="50">
        <v>1</v>
      </c>
      <c r="W77" s="74">
        <f aca="true" t="shared" si="23" ref="W77:W84">Q77/U77</f>
        <v>29533.703212943252</v>
      </c>
      <c r="X77" s="74">
        <f aca="true" t="shared" si="24" ref="X77:X84">R77/U77</f>
        <v>3601462.8657164294</v>
      </c>
      <c r="Z77" s="45">
        <f t="shared" si="20"/>
        <v>0</v>
      </c>
    </row>
    <row r="78" spans="1:26" s="39" customFormat="1" ht="12.75">
      <c r="A78" s="1">
        <v>30</v>
      </c>
      <c r="B78" s="1">
        <v>1999</v>
      </c>
      <c r="C78" s="1" t="s">
        <v>77</v>
      </c>
      <c r="D78" s="50">
        <v>8239000000000</v>
      </c>
      <c r="E78" s="50">
        <v>271540000</v>
      </c>
      <c r="F78" s="48">
        <f aca="true" t="shared" si="25" ref="F78:F84">D78/E78</f>
        <v>30341.75443765191</v>
      </c>
      <c r="H78" s="41"/>
      <c r="I78" s="39">
        <v>5700000</v>
      </c>
      <c r="K78" s="39">
        <v>0</v>
      </c>
      <c r="L78" s="1"/>
      <c r="M78" s="115"/>
      <c r="N78" s="50">
        <v>103.8</v>
      </c>
      <c r="O78" s="50">
        <v>106.64</v>
      </c>
      <c r="Q78" s="47">
        <f t="shared" si="21"/>
        <v>29533.703212943252</v>
      </c>
      <c r="R78" s="47">
        <f t="shared" si="22"/>
        <v>5548199.549887472</v>
      </c>
      <c r="S78" s="47">
        <f t="shared" si="18"/>
        <v>0</v>
      </c>
      <c r="U78" s="50">
        <v>1</v>
      </c>
      <c r="W78" s="74">
        <f t="shared" si="23"/>
        <v>29533.703212943252</v>
      </c>
      <c r="X78" s="74">
        <f t="shared" si="24"/>
        <v>5548199.549887472</v>
      </c>
      <c r="Z78" s="45">
        <f t="shared" si="20"/>
        <v>0</v>
      </c>
    </row>
    <row r="79" spans="1:26" s="39" customFormat="1" ht="12.75">
      <c r="A79" s="1">
        <v>30</v>
      </c>
      <c r="B79" s="1">
        <v>1999</v>
      </c>
      <c r="C79" s="1" t="s">
        <v>77</v>
      </c>
      <c r="D79" s="50">
        <v>8239000000000</v>
      </c>
      <c r="E79" s="50">
        <v>271540000</v>
      </c>
      <c r="F79" s="48">
        <f t="shared" si="25"/>
        <v>30341.75443765191</v>
      </c>
      <c r="H79" s="41"/>
      <c r="I79" s="39">
        <v>3200000</v>
      </c>
      <c r="K79" s="39">
        <v>0</v>
      </c>
      <c r="L79" s="1"/>
      <c r="M79" s="115"/>
      <c r="N79" s="50">
        <v>103.8</v>
      </c>
      <c r="O79" s="50">
        <v>106.64</v>
      </c>
      <c r="Q79" s="47">
        <f t="shared" si="21"/>
        <v>29533.703212943252</v>
      </c>
      <c r="R79" s="47">
        <f t="shared" si="22"/>
        <v>3114778.6946736686</v>
      </c>
      <c r="S79" s="47">
        <f t="shared" si="18"/>
        <v>0</v>
      </c>
      <c r="U79" s="50">
        <v>1</v>
      </c>
      <c r="W79" s="74">
        <f t="shared" si="23"/>
        <v>29533.703212943252</v>
      </c>
      <c r="X79" s="74">
        <f t="shared" si="24"/>
        <v>3114778.6946736686</v>
      </c>
      <c r="Z79" s="45">
        <f t="shared" si="20"/>
        <v>0</v>
      </c>
    </row>
    <row r="80" spans="1:26" s="39" customFormat="1" ht="12.75">
      <c r="A80" s="1">
        <v>30</v>
      </c>
      <c r="B80" s="1">
        <v>1999</v>
      </c>
      <c r="C80" s="1" t="s">
        <v>77</v>
      </c>
      <c r="D80" s="50">
        <v>8239000000000</v>
      </c>
      <c r="E80" s="50">
        <v>271540000</v>
      </c>
      <c r="F80" s="48">
        <f t="shared" si="25"/>
        <v>30341.75443765191</v>
      </c>
      <c r="H80" s="41"/>
      <c r="I80" s="39">
        <v>4200000</v>
      </c>
      <c r="K80" s="39">
        <v>0</v>
      </c>
      <c r="L80" s="1"/>
      <c r="M80" s="115"/>
      <c r="N80" s="50">
        <v>103.8</v>
      </c>
      <c r="O80" s="50">
        <v>106.64</v>
      </c>
      <c r="Q80" s="47">
        <f t="shared" si="21"/>
        <v>29533.703212943252</v>
      </c>
      <c r="R80" s="47">
        <f t="shared" si="22"/>
        <v>4088147.03675919</v>
      </c>
      <c r="S80" s="47">
        <f t="shared" si="18"/>
        <v>0</v>
      </c>
      <c r="U80" s="50">
        <v>1</v>
      </c>
      <c r="W80" s="74">
        <f t="shared" si="23"/>
        <v>29533.703212943252</v>
      </c>
      <c r="X80" s="74">
        <f t="shared" si="24"/>
        <v>4088147.03675919</v>
      </c>
      <c r="Z80" s="45">
        <f t="shared" si="20"/>
        <v>0</v>
      </c>
    </row>
    <row r="81" spans="1:26" s="39" customFormat="1" ht="12.75">
      <c r="A81" s="1">
        <v>30</v>
      </c>
      <c r="B81" s="1">
        <v>1999</v>
      </c>
      <c r="C81" s="1" t="s">
        <v>77</v>
      </c>
      <c r="D81" s="50">
        <v>8239000000000</v>
      </c>
      <c r="E81" s="50">
        <v>271540000</v>
      </c>
      <c r="F81" s="48">
        <f t="shared" si="25"/>
        <v>30341.75443765191</v>
      </c>
      <c r="H81" s="41"/>
      <c r="I81" s="39">
        <v>3000000</v>
      </c>
      <c r="K81" s="39">
        <v>0</v>
      </c>
      <c r="L81" s="1"/>
      <c r="M81" s="115"/>
      <c r="N81" s="50">
        <v>103.8</v>
      </c>
      <c r="O81" s="50">
        <v>106.64</v>
      </c>
      <c r="Q81" s="47">
        <f t="shared" si="21"/>
        <v>29533.703212943252</v>
      </c>
      <c r="R81" s="47">
        <f t="shared" si="22"/>
        <v>2920105.026256564</v>
      </c>
      <c r="S81" s="47">
        <f t="shared" si="18"/>
        <v>0</v>
      </c>
      <c r="U81" s="50">
        <v>1</v>
      </c>
      <c r="W81" s="74">
        <f t="shared" si="23"/>
        <v>29533.703212943252</v>
      </c>
      <c r="X81" s="74">
        <f t="shared" si="24"/>
        <v>2920105.026256564</v>
      </c>
      <c r="Z81" s="45">
        <f t="shared" si="20"/>
        <v>0</v>
      </c>
    </row>
    <row r="82" spans="1:26" s="39" customFormat="1" ht="12.75">
      <c r="A82" s="1">
        <v>30</v>
      </c>
      <c r="B82" s="1">
        <v>1999</v>
      </c>
      <c r="C82" s="1" t="s">
        <v>77</v>
      </c>
      <c r="D82" s="50">
        <v>8239000000000</v>
      </c>
      <c r="E82" s="50">
        <v>271540000</v>
      </c>
      <c r="F82" s="48">
        <f t="shared" si="25"/>
        <v>30341.75443765191</v>
      </c>
      <c r="H82" s="41"/>
      <c r="I82" s="39">
        <v>3300000</v>
      </c>
      <c r="K82" s="39">
        <v>0</v>
      </c>
      <c r="L82" s="1"/>
      <c r="M82" s="115"/>
      <c r="N82" s="50">
        <v>103.8</v>
      </c>
      <c r="O82" s="50">
        <v>106.64</v>
      </c>
      <c r="Q82" s="47">
        <f t="shared" si="21"/>
        <v>29533.703212943252</v>
      </c>
      <c r="R82" s="47">
        <f t="shared" si="22"/>
        <v>3212115.5288822204</v>
      </c>
      <c r="S82" s="47">
        <f t="shared" si="18"/>
        <v>0</v>
      </c>
      <c r="U82" s="50">
        <v>1</v>
      </c>
      <c r="W82" s="74">
        <f t="shared" si="23"/>
        <v>29533.703212943252</v>
      </c>
      <c r="X82" s="74">
        <f t="shared" si="24"/>
        <v>3212115.5288822204</v>
      </c>
      <c r="Z82" s="45">
        <f t="shared" si="20"/>
        <v>0</v>
      </c>
    </row>
    <row r="83" spans="1:26" s="39" customFormat="1" ht="12.75">
      <c r="A83" s="1">
        <v>30</v>
      </c>
      <c r="B83" s="1">
        <v>1999</v>
      </c>
      <c r="C83" s="1" t="s">
        <v>77</v>
      </c>
      <c r="D83" s="50">
        <v>8239000000000</v>
      </c>
      <c r="E83" s="50">
        <v>271540000</v>
      </c>
      <c r="F83" s="48">
        <f t="shared" si="25"/>
        <v>30341.75443765191</v>
      </c>
      <c r="H83" s="41"/>
      <c r="I83" s="39">
        <v>2400000</v>
      </c>
      <c r="K83" s="39">
        <v>0</v>
      </c>
      <c r="L83" s="1"/>
      <c r="M83" s="115"/>
      <c r="N83" s="50">
        <v>103.8</v>
      </c>
      <c r="O83" s="50">
        <v>106.64</v>
      </c>
      <c r="Q83" s="47">
        <f t="shared" si="21"/>
        <v>29533.703212943252</v>
      </c>
      <c r="R83" s="47">
        <f t="shared" si="22"/>
        <v>2336084.0210052514</v>
      </c>
      <c r="S83" s="47">
        <f t="shared" si="18"/>
        <v>0</v>
      </c>
      <c r="U83" s="50">
        <v>1</v>
      </c>
      <c r="W83" s="74">
        <f t="shared" si="23"/>
        <v>29533.703212943252</v>
      </c>
      <c r="X83" s="74">
        <f t="shared" si="24"/>
        <v>2336084.0210052514</v>
      </c>
      <c r="Z83" s="45">
        <f t="shared" si="20"/>
        <v>0</v>
      </c>
    </row>
    <row r="84" spans="1:26" s="39" customFormat="1" ht="12.75">
      <c r="A84" s="1">
        <v>30</v>
      </c>
      <c r="B84" s="1">
        <v>1999</v>
      </c>
      <c r="C84" s="1" t="s">
        <v>77</v>
      </c>
      <c r="D84" s="50">
        <v>8239000000000</v>
      </c>
      <c r="E84" s="50">
        <v>271540000</v>
      </c>
      <c r="F84" s="48">
        <f t="shared" si="25"/>
        <v>30341.75443765191</v>
      </c>
      <c r="H84" s="41"/>
      <c r="I84" s="39">
        <v>4700000</v>
      </c>
      <c r="K84" s="39">
        <v>0</v>
      </c>
      <c r="L84" s="1"/>
      <c r="M84" s="115"/>
      <c r="N84" s="50">
        <v>103.8</v>
      </c>
      <c r="O84" s="50">
        <v>106.64</v>
      </c>
      <c r="Q84" s="47">
        <f t="shared" si="21"/>
        <v>29533.703212943252</v>
      </c>
      <c r="R84" s="47">
        <f t="shared" si="22"/>
        <v>4574831.20780195</v>
      </c>
      <c r="S84" s="47">
        <f t="shared" si="18"/>
        <v>0</v>
      </c>
      <c r="U84" s="50">
        <v>1</v>
      </c>
      <c r="W84" s="74">
        <f t="shared" si="23"/>
        <v>29533.703212943252</v>
      </c>
      <c r="X84" s="74">
        <f t="shared" si="24"/>
        <v>4574831.20780195</v>
      </c>
      <c r="Z84" s="45">
        <f t="shared" si="20"/>
        <v>0</v>
      </c>
    </row>
    <row r="85" ht="12.75">
      <c r="S85" s="47"/>
    </row>
    <row r="86" spans="1:19" ht="12.75">
      <c r="A86" s="79" t="s">
        <v>263</v>
      </c>
      <c r="B86" s="3"/>
      <c r="G86" s="54"/>
      <c r="S86" s="47"/>
    </row>
    <row r="87" spans="1:26" ht="12.75">
      <c r="A87" s="1">
        <v>12</v>
      </c>
      <c r="B87" s="1">
        <v>1995</v>
      </c>
      <c r="C87" s="1" t="s">
        <v>93</v>
      </c>
      <c r="D87" s="48">
        <v>1531100004352</v>
      </c>
      <c r="E87" s="48">
        <v>8780700</v>
      </c>
      <c r="F87" s="48">
        <f aca="true" t="shared" si="26" ref="F87:F99">D87/E87</f>
        <v>174371.06430603482</v>
      </c>
      <c r="G87" s="54"/>
      <c r="H87" s="40">
        <v>172788</v>
      </c>
      <c r="I87">
        <v>30000000</v>
      </c>
      <c r="J87"/>
      <c r="K87" s="36">
        <v>1</v>
      </c>
      <c r="M87" s="116"/>
      <c r="N87" s="48">
        <v>121.205322265625</v>
      </c>
      <c r="O87" s="48">
        <v>118.512557983398</v>
      </c>
      <c r="Q87" s="47">
        <f aca="true" t="shared" si="27" ref="Q87:Q99">F87/O87*N87</f>
        <v>178333.00877678848</v>
      </c>
      <c r="R87" s="47">
        <f aca="true" t="shared" si="28" ref="R87:R99">I87/O87*N87</f>
        <v>30681640.23999994</v>
      </c>
      <c r="S87" s="47"/>
      <c r="T87" s="40"/>
      <c r="U87" s="48">
        <v>9.5600004196167</v>
      </c>
      <c r="W87" s="47">
        <f aca="true" t="shared" si="29" ref="W87:W99">Q87/U87</f>
        <v>18654.079597199285</v>
      </c>
      <c r="X87" s="47">
        <f aca="true" t="shared" si="30" ref="X87:X99">R87/U87</f>
        <v>3209376.45327322</v>
      </c>
      <c r="Z87" s="45">
        <f t="shared" si="20"/>
        <v>0</v>
      </c>
    </row>
    <row r="88" spans="1:26" ht="12.75">
      <c r="A88" s="1">
        <v>12</v>
      </c>
      <c r="B88" s="1">
        <v>1995</v>
      </c>
      <c r="C88" s="1" t="s">
        <v>93</v>
      </c>
      <c r="D88" s="48">
        <v>1531100004352</v>
      </c>
      <c r="E88" s="48">
        <v>8780700</v>
      </c>
      <c r="F88" s="48">
        <f t="shared" si="26"/>
        <v>174371.06430603482</v>
      </c>
      <c r="G88" s="54"/>
      <c r="H88" s="40">
        <v>172788</v>
      </c>
      <c r="I88">
        <v>17000000</v>
      </c>
      <c r="J88"/>
      <c r="K88" s="1">
        <v>1</v>
      </c>
      <c r="M88" s="33"/>
      <c r="N88" s="48">
        <v>121.205322265625</v>
      </c>
      <c r="O88" s="48">
        <v>118.512557983398</v>
      </c>
      <c r="Q88" s="47">
        <f t="shared" si="27"/>
        <v>178333.00877678848</v>
      </c>
      <c r="R88" s="47">
        <f t="shared" si="28"/>
        <v>17386262.802666634</v>
      </c>
      <c r="S88" s="47"/>
      <c r="T88" s="40"/>
      <c r="U88" s="48">
        <v>9.5600004196167</v>
      </c>
      <c r="W88" s="47">
        <f t="shared" si="29"/>
        <v>18654.079597199285</v>
      </c>
      <c r="X88" s="47">
        <f t="shared" si="30"/>
        <v>1818646.656854825</v>
      </c>
      <c r="Z88" s="45">
        <f t="shared" si="20"/>
        <v>0</v>
      </c>
    </row>
    <row r="89" spans="1:27" ht="12.75">
      <c r="A89" s="1">
        <v>14</v>
      </c>
      <c r="B89" s="1">
        <v>1982</v>
      </c>
      <c r="C89" s="1" t="s">
        <v>65</v>
      </c>
      <c r="D89" s="48">
        <v>278240985088</v>
      </c>
      <c r="E89" s="48">
        <v>56318000</v>
      </c>
      <c r="F89" s="48">
        <f t="shared" si="26"/>
        <v>4940.533845093931</v>
      </c>
      <c r="G89" s="54"/>
      <c r="H89" s="40">
        <v>15805.955</v>
      </c>
      <c r="I89">
        <v>1600000</v>
      </c>
      <c r="J89"/>
      <c r="K89" s="36">
        <v>1</v>
      </c>
      <c r="L89" s="1">
        <v>2030000</v>
      </c>
      <c r="M89" s="116"/>
      <c r="N89" s="48">
        <v>126.435188293457</v>
      </c>
      <c r="O89" s="48">
        <v>65.5474395751953</v>
      </c>
      <c r="Q89" s="47">
        <f t="shared" si="27"/>
        <v>9529.850914436533</v>
      </c>
      <c r="R89" s="47">
        <f t="shared" si="28"/>
        <v>3086257.8703392236</v>
      </c>
      <c r="S89" s="47">
        <f t="shared" si="18"/>
        <v>3915689.6729928902</v>
      </c>
      <c r="T89" s="40"/>
      <c r="U89" s="48">
        <v>0.649999976158142</v>
      </c>
      <c r="W89" s="47">
        <f t="shared" si="29"/>
        <v>14661.309636906763</v>
      </c>
      <c r="X89" s="47">
        <f t="shared" si="30"/>
        <v>4748089.205449988</v>
      </c>
      <c r="Z89" s="45">
        <f t="shared" si="20"/>
        <v>6024138.179414673</v>
      </c>
      <c r="AA89" t="s">
        <v>205</v>
      </c>
    </row>
    <row r="90" spans="1:27" ht="12.75">
      <c r="A90" s="1">
        <v>14</v>
      </c>
      <c r="B90" s="1">
        <v>1982</v>
      </c>
      <c r="C90" s="1" t="s">
        <v>65</v>
      </c>
      <c r="D90" s="48">
        <v>278240985088</v>
      </c>
      <c r="E90" s="48">
        <v>56318000</v>
      </c>
      <c r="F90" s="48">
        <f t="shared" si="26"/>
        <v>4940.533845093931</v>
      </c>
      <c r="G90" s="54"/>
      <c r="H90" s="40">
        <v>15805.955</v>
      </c>
      <c r="I90">
        <v>1390000</v>
      </c>
      <c r="J90"/>
      <c r="K90" s="36">
        <v>1</v>
      </c>
      <c r="L90" s="1">
        <v>1040000</v>
      </c>
      <c r="M90" s="116"/>
      <c r="N90" s="48">
        <v>126.435188293457</v>
      </c>
      <c r="O90" s="48">
        <v>65.5474395751953</v>
      </c>
      <c r="Q90" s="47">
        <f t="shared" si="27"/>
        <v>9529.850914436533</v>
      </c>
      <c r="R90" s="47">
        <f t="shared" si="28"/>
        <v>2681186.524857201</v>
      </c>
      <c r="S90" s="47">
        <f t="shared" si="18"/>
        <v>2006067.6157204956</v>
      </c>
      <c r="T90" s="40"/>
      <c r="U90" s="48">
        <v>0.649999976158142</v>
      </c>
      <c r="W90" s="47">
        <f t="shared" si="29"/>
        <v>14661.309636906763</v>
      </c>
      <c r="X90" s="47">
        <f t="shared" si="30"/>
        <v>4124902.4972346784</v>
      </c>
      <c r="Z90" s="45">
        <f t="shared" si="20"/>
        <v>3086257.9835424926</v>
      </c>
      <c r="AA90" t="s">
        <v>205</v>
      </c>
    </row>
    <row r="91" spans="1:27" ht="12.75">
      <c r="A91" s="1">
        <v>14</v>
      </c>
      <c r="B91" s="1">
        <v>1982</v>
      </c>
      <c r="C91" s="1" t="s">
        <v>65</v>
      </c>
      <c r="D91" s="48">
        <v>278240985088</v>
      </c>
      <c r="E91" s="48">
        <v>56318000</v>
      </c>
      <c r="F91" s="48">
        <f t="shared" si="26"/>
        <v>4940.533845093931</v>
      </c>
      <c r="G91" s="54"/>
      <c r="H91" s="40">
        <v>15805.955</v>
      </c>
      <c r="I91">
        <v>790000</v>
      </c>
      <c r="J91"/>
      <c r="K91" s="36">
        <v>1</v>
      </c>
      <c r="L91" s="1">
        <v>120000</v>
      </c>
      <c r="M91" s="116"/>
      <c r="N91" s="48">
        <v>126.435188293457</v>
      </c>
      <c r="O91" s="48">
        <v>65.5474395751953</v>
      </c>
      <c r="Q91" s="47">
        <f t="shared" si="27"/>
        <v>9529.850914436533</v>
      </c>
      <c r="R91" s="47">
        <f t="shared" si="28"/>
        <v>1523839.8234799919</v>
      </c>
      <c r="S91" s="47">
        <f t="shared" si="18"/>
        <v>231469.3402754418</v>
      </c>
      <c r="T91" s="40"/>
      <c r="U91" s="48">
        <v>0.649999976158142</v>
      </c>
      <c r="W91" s="47">
        <f t="shared" si="29"/>
        <v>14661.309636906763</v>
      </c>
      <c r="X91" s="47">
        <f t="shared" si="30"/>
        <v>2344369.0451909318</v>
      </c>
      <c r="Z91" s="45">
        <f t="shared" si="20"/>
        <v>356106.69040874916</v>
      </c>
      <c r="AA91" t="s">
        <v>69</v>
      </c>
    </row>
    <row r="92" spans="1:26" ht="12.75">
      <c r="A92" s="1">
        <v>14</v>
      </c>
      <c r="B92" s="1">
        <v>1982</v>
      </c>
      <c r="C92" s="1" t="s">
        <v>65</v>
      </c>
      <c r="D92" s="48">
        <v>278240985088</v>
      </c>
      <c r="E92" s="48">
        <v>56318000</v>
      </c>
      <c r="F92" s="48">
        <f t="shared" si="26"/>
        <v>4940.533845093931</v>
      </c>
      <c r="G92" s="54"/>
      <c r="H92" s="40">
        <v>15805.955</v>
      </c>
      <c r="I92">
        <v>290000</v>
      </c>
      <c r="J92"/>
      <c r="K92" s="36">
        <v>1</v>
      </c>
      <c r="L92" s="1">
        <v>52000</v>
      </c>
      <c r="M92" s="116"/>
      <c r="N92" s="48">
        <v>126.435188293457</v>
      </c>
      <c r="O92" s="48">
        <v>65.5474395751953</v>
      </c>
      <c r="Q92" s="47">
        <f t="shared" si="27"/>
        <v>9529.850914436533</v>
      </c>
      <c r="R92" s="47">
        <f t="shared" si="28"/>
        <v>559384.2389989843</v>
      </c>
      <c r="S92" s="47">
        <f t="shared" si="18"/>
        <v>100303.38078602478</v>
      </c>
      <c r="T92" s="40"/>
      <c r="U92" s="48">
        <v>0.649999976158142</v>
      </c>
      <c r="W92" s="47">
        <f t="shared" si="29"/>
        <v>14661.309636906763</v>
      </c>
      <c r="X92" s="47">
        <f t="shared" si="30"/>
        <v>860591.1684878104</v>
      </c>
      <c r="Z92" s="45">
        <f t="shared" si="20"/>
        <v>154312.89917712464</v>
      </c>
    </row>
    <row r="93" spans="1:26" ht="12.75">
      <c r="A93" s="1">
        <v>14</v>
      </c>
      <c r="B93" s="1">
        <v>1982</v>
      </c>
      <c r="C93" s="1" t="s">
        <v>65</v>
      </c>
      <c r="D93" s="48">
        <v>278240985088</v>
      </c>
      <c r="E93" s="48">
        <v>56318000</v>
      </c>
      <c r="F93" s="48">
        <f t="shared" si="26"/>
        <v>4940.533845093931</v>
      </c>
      <c r="G93" s="54"/>
      <c r="H93" s="40">
        <v>15805.955</v>
      </c>
      <c r="I93">
        <v>1210000</v>
      </c>
      <c r="J93"/>
      <c r="K93" s="36">
        <v>1</v>
      </c>
      <c r="L93" s="1">
        <v>500000</v>
      </c>
      <c r="M93" s="116"/>
      <c r="N93" s="48">
        <v>126.435188293457</v>
      </c>
      <c r="O93" s="48">
        <v>65.5474395751953</v>
      </c>
      <c r="Q93" s="47">
        <f t="shared" si="27"/>
        <v>9529.850914436533</v>
      </c>
      <c r="R93" s="47">
        <f t="shared" si="28"/>
        <v>2333982.5144440383</v>
      </c>
      <c r="S93" s="47">
        <f t="shared" si="18"/>
        <v>964455.5844810075</v>
      </c>
      <c r="T93" s="40"/>
      <c r="U93" s="48">
        <v>0.649999976158142</v>
      </c>
      <c r="W93" s="47">
        <f t="shared" si="29"/>
        <v>14661.309636906763</v>
      </c>
      <c r="X93" s="47">
        <f t="shared" si="30"/>
        <v>3590742.461621554</v>
      </c>
      <c r="Z93" s="45">
        <f t="shared" si="20"/>
        <v>1483777.8767031215</v>
      </c>
    </row>
    <row r="94" spans="1:26" ht="12.75">
      <c r="A94" s="1">
        <v>18</v>
      </c>
      <c r="B94" s="1">
        <v>1986</v>
      </c>
      <c r="C94" s="1" t="s">
        <v>77</v>
      </c>
      <c r="D94" s="48">
        <v>4268099895296</v>
      </c>
      <c r="E94" s="48">
        <v>240132992</v>
      </c>
      <c r="F94" s="48">
        <f t="shared" si="26"/>
        <v>17773.90045302896</v>
      </c>
      <c r="G94" s="54"/>
      <c r="H94" s="40">
        <v>17610</v>
      </c>
      <c r="I94" s="39">
        <v>6081152</v>
      </c>
      <c r="J94" s="39"/>
      <c r="K94" s="36">
        <v>1</v>
      </c>
      <c r="M94" s="116"/>
      <c r="N94" s="48">
        <v>108.498397827148</v>
      </c>
      <c r="O94" s="48">
        <v>80.2666702270508</v>
      </c>
      <c r="Q94" s="47">
        <f t="shared" si="27"/>
        <v>24025.410756891666</v>
      </c>
      <c r="R94" s="47">
        <f t="shared" si="28"/>
        <v>8220040.112253194</v>
      </c>
      <c r="S94" s="47"/>
      <c r="T94" s="40"/>
      <c r="U94" s="52">
        <v>1</v>
      </c>
      <c r="W94" s="47">
        <f t="shared" si="29"/>
        <v>24025.410756891666</v>
      </c>
      <c r="X94" s="47">
        <f t="shared" si="30"/>
        <v>8220040.112253194</v>
      </c>
      <c r="Z94" s="45">
        <f t="shared" si="20"/>
        <v>0</v>
      </c>
    </row>
    <row r="95" spans="1:26" ht="12.75">
      <c r="A95" s="1">
        <v>22</v>
      </c>
      <c r="B95" s="1">
        <v>1987</v>
      </c>
      <c r="C95" s="1" t="s">
        <v>93</v>
      </c>
      <c r="D95" s="48">
        <v>1023599968256</v>
      </c>
      <c r="E95" s="48">
        <v>8399000</v>
      </c>
      <c r="F95" s="48">
        <f t="shared" si="26"/>
        <v>121871.64760757233</v>
      </c>
      <c r="G95" s="54"/>
      <c r="H95" s="40">
        <v>92807.76</v>
      </c>
      <c r="I95">
        <v>28000000</v>
      </c>
      <c r="J95"/>
      <c r="K95" s="36">
        <v>1</v>
      </c>
      <c r="L95" s="1">
        <v>25000000</v>
      </c>
      <c r="M95" s="116"/>
      <c r="N95" s="48">
        <v>102.66</v>
      </c>
      <c r="O95" s="48">
        <v>79.8689117431641</v>
      </c>
      <c r="Q95" s="47">
        <f t="shared" si="27"/>
        <v>156648.4764889038</v>
      </c>
      <c r="R95" s="47">
        <f t="shared" si="28"/>
        <v>35989973.28577003</v>
      </c>
      <c r="S95" s="47">
        <f t="shared" si="18"/>
        <v>32133904.71943752</v>
      </c>
      <c r="T95" s="40"/>
      <c r="U95" s="48">
        <v>9.5600004196167</v>
      </c>
      <c r="W95" s="47">
        <f t="shared" si="29"/>
        <v>16385.823181290667</v>
      </c>
      <c r="X95" s="47">
        <f t="shared" si="30"/>
        <v>3764641.3918476603</v>
      </c>
      <c r="Z95" s="45">
        <f t="shared" si="20"/>
        <v>3361286.957006839</v>
      </c>
    </row>
    <row r="96" spans="1:27" ht="12.75">
      <c r="A96" s="1">
        <v>22</v>
      </c>
      <c r="B96" s="1">
        <v>1987</v>
      </c>
      <c r="C96" s="1" t="s">
        <v>93</v>
      </c>
      <c r="D96" s="48">
        <v>1023599968256</v>
      </c>
      <c r="E96" s="48">
        <v>8399000</v>
      </c>
      <c r="F96" s="48">
        <f t="shared" si="26"/>
        <v>121871.64760757233</v>
      </c>
      <c r="G96" s="54"/>
      <c r="H96" s="40">
        <v>92807.76</v>
      </c>
      <c r="I96">
        <v>44800000</v>
      </c>
      <c r="J96"/>
      <c r="K96" s="36">
        <v>1</v>
      </c>
      <c r="L96" s="1">
        <v>50200000</v>
      </c>
      <c r="M96" s="116"/>
      <c r="N96" s="48">
        <v>102.66</v>
      </c>
      <c r="O96" s="48">
        <v>79.8689117431641</v>
      </c>
      <c r="Q96" s="47">
        <f t="shared" si="27"/>
        <v>156648.4764889038</v>
      </c>
      <c r="R96" s="47">
        <f t="shared" si="28"/>
        <v>57583957.25723204</v>
      </c>
      <c r="S96" s="47">
        <f t="shared" si="18"/>
        <v>64524880.67663054</v>
      </c>
      <c r="T96" s="40"/>
      <c r="U96" s="48">
        <v>9.5600004196167</v>
      </c>
      <c r="W96" s="47">
        <f t="shared" si="29"/>
        <v>16385.823181290667</v>
      </c>
      <c r="X96" s="47">
        <f t="shared" si="30"/>
        <v>6023426.226956256</v>
      </c>
      <c r="Z96" s="45">
        <f t="shared" si="20"/>
        <v>6749464.209669733</v>
      </c>
      <c r="AA96" t="s">
        <v>207</v>
      </c>
    </row>
    <row r="97" spans="1:27" ht="12.75">
      <c r="A97" s="1">
        <v>22</v>
      </c>
      <c r="B97" s="1">
        <v>1987</v>
      </c>
      <c r="C97" s="1" t="s">
        <v>93</v>
      </c>
      <c r="D97" s="48">
        <v>1023599968256</v>
      </c>
      <c r="E97" s="48">
        <v>8399000</v>
      </c>
      <c r="F97" s="48">
        <f t="shared" si="26"/>
        <v>121871.64760757233</v>
      </c>
      <c r="G97" s="54"/>
      <c r="H97" s="40">
        <v>92807.76</v>
      </c>
      <c r="I97">
        <v>45600000</v>
      </c>
      <c r="J97"/>
      <c r="K97" s="36">
        <v>1</v>
      </c>
      <c r="L97" s="1">
        <v>124900000</v>
      </c>
      <c r="M97" s="116"/>
      <c r="N97" s="48">
        <v>102.66</v>
      </c>
      <c r="O97" s="48">
        <v>79.8689117431641</v>
      </c>
      <c r="Q97" s="47">
        <f t="shared" si="27"/>
        <v>156648.4764889038</v>
      </c>
      <c r="R97" s="47">
        <f t="shared" si="28"/>
        <v>58612242.20825404</v>
      </c>
      <c r="S97" s="47">
        <f t="shared" si="18"/>
        <v>160540987.97830984</v>
      </c>
      <c r="T97" s="40"/>
      <c r="U97" s="48">
        <v>9.5600004196167</v>
      </c>
      <c r="W97" s="47">
        <f t="shared" si="29"/>
        <v>16385.823181290667</v>
      </c>
      <c r="X97" s="47">
        <f t="shared" si="30"/>
        <v>6130987.409580475</v>
      </c>
      <c r="Z97" s="45">
        <f t="shared" si="20"/>
        <v>16792989.637206167</v>
      </c>
      <c r="AA97" t="s">
        <v>208</v>
      </c>
    </row>
    <row r="98" spans="1:26" ht="12.75">
      <c r="A98" s="1">
        <v>22</v>
      </c>
      <c r="B98" s="1">
        <v>1987</v>
      </c>
      <c r="C98" s="1" t="s">
        <v>93</v>
      </c>
      <c r="D98" s="48">
        <v>1023599968256</v>
      </c>
      <c r="E98" s="48">
        <v>8399000</v>
      </c>
      <c r="F98" s="48">
        <f t="shared" si="26"/>
        <v>121871.64760757233</v>
      </c>
      <c r="G98" s="54"/>
      <c r="H98" s="40">
        <v>92807.76</v>
      </c>
      <c r="I98">
        <v>35600000</v>
      </c>
      <c r="J98"/>
      <c r="K98" s="36">
        <v>1</v>
      </c>
      <c r="L98" s="1">
        <v>6800000</v>
      </c>
      <c r="M98" s="116"/>
      <c r="N98" s="48">
        <v>102.66</v>
      </c>
      <c r="O98" s="48">
        <v>79.8689117431641</v>
      </c>
      <c r="Q98" s="47">
        <f t="shared" si="27"/>
        <v>156648.4764889038</v>
      </c>
      <c r="R98" s="47">
        <f t="shared" si="28"/>
        <v>45758680.32047903</v>
      </c>
      <c r="S98" s="47">
        <f t="shared" si="18"/>
        <v>8740422.083687006</v>
      </c>
      <c r="T98" s="40"/>
      <c r="U98" s="48">
        <v>9.5600004196167</v>
      </c>
      <c r="W98" s="47">
        <f t="shared" si="29"/>
        <v>16385.823181290667</v>
      </c>
      <c r="X98" s="47">
        <f t="shared" si="30"/>
        <v>4786472.626777739</v>
      </c>
      <c r="Z98" s="45">
        <f t="shared" si="20"/>
        <v>914270.0523058602</v>
      </c>
    </row>
    <row r="99" spans="1:26" ht="12.75">
      <c r="A99" s="1">
        <v>22</v>
      </c>
      <c r="B99" s="1">
        <v>1987</v>
      </c>
      <c r="C99" s="1" t="s">
        <v>93</v>
      </c>
      <c r="D99" s="48">
        <v>1023599968256</v>
      </c>
      <c r="E99" s="48">
        <v>8399000</v>
      </c>
      <c r="F99" s="48">
        <f t="shared" si="26"/>
        <v>121871.64760757233</v>
      </c>
      <c r="G99" s="54"/>
      <c r="H99" s="40">
        <v>92807.76</v>
      </c>
      <c r="I99">
        <v>5800000</v>
      </c>
      <c r="J99"/>
      <c r="K99" s="36">
        <v>1</v>
      </c>
      <c r="L99" s="1">
        <v>1400000</v>
      </c>
      <c r="M99" s="116"/>
      <c r="N99" s="48">
        <v>102.66</v>
      </c>
      <c r="O99" s="48">
        <v>79.8689117431641</v>
      </c>
      <c r="Q99" s="47">
        <f t="shared" si="27"/>
        <v>156648.4764889038</v>
      </c>
      <c r="R99" s="47">
        <f t="shared" si="28"/>
        <v>7455065.894909505</v>
      </c>
      <c r="S99" s="47">
        <f t="shared" si="18"/>
        <v>1799498.6642885013</v>
      </c>
      <c r="T99" s="40"/>
      <c r="U99" s="48">
        <v>9.5600004196167</v>
      </c>
      <c r="W99" s="47">
        <f t="shared" si="29"/>
        <v>16385.823181290667</v>
      </c>
      <c r="X99" s="47">
        <f t="shared" si="30"/>
        <v>779818.5740255867</v>
      </c>
      <c r="Z99" s="45">
        <f t="shared" si="20"/>
        <v>188232.069592383</v>
      </c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5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97"/>
  <sheetViews>
    <sheetView zoomScale="75" zoomScaleNormal="75" zoomScalePageLayoutView="0" workbookViewId="0" topLeftCell="A1">
      <selection activeCell="A1" sqref="A1"/>
    </sheetView>
  </sheetViews>
  <sheetFormatPr defaultColWidth="10.7109375" defaultRowHeight="12.75"/>
  <cols>
    <col min="1" max="2" width="10.7109375" style="61" customWidth="1"/>
    <col min="3" max="3" width="11.28125" style="61" customWidth="1"/>
    <col min="4" max="4" width="13.00390625" style="61" customWidth="1"/>
    <col min="5" max="5" width="10.7109375" style="61" customWidth="1"/>
    <col min="6" max="6" width="13.421875" style="61" customWidth="1"/>
    <col min="7" max="7" width="10.7109375" style="61" customWidth="1"/>
    <col min="8" max="8" width="12.57421875" style="61" customWidth="1"/>
    <col min="9" max="16384" width="10.7109375" style="61" customWidth="1"/>
  </cols>
  <sheetData>
    <row r="1" spans="1:37" ht="11.25">
      <c r="A1" s="60" t="s">
        <v>237</v>
      </c>
      <c r="B1" s="60" t="s">
        <v>238</v>
      </c>
      <c r="C1" s="60" t="s">
        <v>198</v>
      </c>
      <c r="D1" s="60" t="s">
        <v>293</v>
      </c>
      <c r="E1" s="60" t="s">
        <v>239</v>
      </c>
      <c r="F1" s="60" t="s">
        <v>252</v>
      </c>
      <c r="G1" s="60" t="s">
        <v>240</v>
      </c>
      <c r="H1" s="60" t="s">
        <v>241</v>
      </c>
      <c r="I1" s="60" t="s">
        <v>242</v>
      </c>
      <c r="J1" s="60" t="s">
        <v>243</v>
      </c>
      <c r="K1" s="60" t="s">
        <v>244</v>
      </c>
      <c r="L1" s="60" t="s">
        <v>245</v>
      </c>
      <c r="M1" s="60" t="s">
        <v>246</v>
      </c>
      <c r="N1" s="60" t="s">
        <v>187</v>
      </c>
      <c r="O1" s="60" t="s">
        <v>247</v>
      </c>
      <c r="P1" s="60" t="s">
        <v>248</v>
      </c>
      <c r="Q1" s="60" t="s">
        <v>259</v>
      </c>
      <c r="R1" s="60" t="s">
        <v>260</v>
      </c>
      <c r="S1" s="60" t="s">
        <v>261</v>
      </c>
      <c r="T1" s="60" t="s">
        <v>262</v>
      </c>
      <c r="U1" s="60" t="s">
        <v>177</v>
      </c>
      <c r="V1" s="60" t="s">
        <v>249</v>
      </c>
      <c r="W1" s="60" t="s">
        <v>295</v>
      </c>
      <c r="X1" s="60" t="s">
        <v>250</v>
      </c>
      <c r="Y1" s="60" t="s">
        <v>251</v>
      </c>
      <c r="Z1" s="80" t="s">
        <v>264</v>
      </c>
      <c r="AA1" s="80" t="s">
        <v>279</v>
      </c>
      <c r="AB1" s="60" t="s">
        <v>280</v>
      </c>
      <c r="AC1" s="60" t="s">
        <v>281</v>
      </c>
      <c r="AD1" s="60" t="s">
        <v>282</v>
      </c>
      <c r="AE1" s="60" t="s">
        <v>285</v>
      </c>
      <c r="AF1" s="60" t="s">
        <v>286</v>
      </c>
      <c r="AG1" s="60" t="s">
        <v>287</v>
      </c>
      <c r="AH1" s="60" t="s">
        <v>288</v>
      </c>
      <c r="AI1" s="60" t="s">
        <v>289</v>
      </c>
      <c r="AJ1" s="60" t="s">
        <v>292</v>
      </c>
      <c r="AK1" s="60" t="s">
        <v>294</v>
      </c>
    </row>
    <row r="2" spans="1:37" ht="11.25">
      <c r="A2" s="62">
        <v>1</v>
      </c>
      <c r="B2" s="63">
        <v>1</v>
      </c>
      <c r="C2" s="70">
        <v>4537.738023459036</v>
      </c>
      <c r="D2" s="68" t="s">
        <v>253</v>
      </c>
      <c r="E2" s="64">
        <v>8.420183934157958</v>
      </c>
      <c r="F2" s="67">
        <v>188.87244298861327</v>
      </c>
      <c r="G2" s="64">
        <v>5.241071882386707</v>
      </c>
      <c r="H2" s="75">
        <v>24.025410756891667</v>
      </c>
      <c r="I2" s="64">
        <v>3.179112051771251</v>
      </c>
      <c r="J2" s="67">
        <v>19.1</v>
      </c>
      <c r="K2" s="68" t="s">
        <v>253</v>
      </c>
      <c r="L2" s="68" t="s">
        <v>253</v>
      </c>
      <c r="M2" s="61">
        <v>0</v>
      </c>
      <c r="N2" s="61">
        <v>0</v>
      </c>
      <c r="O2" s="78">
        <v>0</v>
      </c>
      <c r="P2" s="61">
        <v>1</v>
      </c>
      <c r="Q2" s="61">
        <v>1</v>
      </c>
      <c r="R2" s="61">
        <v>0</v>
      </c>
      <c r="S2" s="61">
        <v>0</v>
      </c>
      <c r="T2" s="61">
        <v>0</v>
      </c>
      <c r="U2" s="61">
        <v>1</v>
      </c>
      <c r="V2" s="61">
        <v>1986</v>
      </c>
      <c r="W2" s="61">
        <f>V2-1973</f>
        <v>13</v>
      </c>
      <c r="X2" s="61">
        <v>0</v>
      </c>
      <c r="Y2" s="61">
        <v>112</v>
      </c>
      <c r="Z2" s="61">
        <v>0</v>
      </c>
      <c r="AA2" s="111">
        <v>0</v>
      </c>
      <c r="AB2" s="61">
        <v>0</v>
      </c>
      <c r="AC2" s="61">
        <v>0</v>
      </c>
      <c r="AD2" s="61">
        <v>0</v>
      </c>
      <c r="AE2" s="61">
        <v>0</v>
      </c>
      <c r="AF2" s="61">
        <v>0</v>
      </c>
      <c r="AG2" s="61">
        <v>0</v>
      </c>
      <c r="AH2" s="61">
        <v>0</v>
      </c>
      <c r="AI2" s="61">
        <v>0</v>
      </c>
      <c r="AJ2" s="61">
        <v>0</v>
      </c>
      <c r="AK2" s="61">
        <f>1-U2-N2</f>
        <v>0</v>
      </c>
    </row>
    <row r="3" spans="1:37" ht="11.25">
      <c r="A3" s="65">
        <v>2</v>
      </c>
      <c r="B3" s="66">
        <v>2</v>
      </c>
      <c r="C3" s="70">
        <v>12385.81206615299</v>
      </c>
      <c r="D3" s="68" t="s">
        <v>253</v>
      </c>
      <c r="E3" s="64">
        <v>9.424306908296586</v>
      </c>
      <c r="F3" s="67">
        <v>2960.0238781666353</v>
      </c>
      <c r="G3" s="64">
        <v>7.992952614233756</v>
      </c>
      <c r="H3" s="75">
        <v>4.184362213261757</v>
      </c>
      <c r="I3" s="64">
        <v>1.4313542940628299</v>
      </c>
      <c r="J3" s="67">
        <v>25.57</v>
      </c>
      <c r="K3" s="68" t="s">
        <v>253</v>
      </c>
      <c r="L3" s="68" t="s">
        <v>253</v>
      </c>
      <c r="M3" s="61">
        <v>0</v>
      </c>
      <c r="N3" s="61">
        <v>1</v>
      </c>
      <c r="O3" s="61">
        <v>1</v>
      </c>
      <c r="P3" s="61">
        <v>0</v>
      </c>
      <c r="Q3" s="61">
        <v>0</v>
      </c>
      <c r="R3" s="61">
        <v>1</v>
      </c>
      <c r="S3" s="61">
        <v>0</v>
      </c>
      <c r="T3" s="61">
        <v>0</v>
      </c>
      <c r="U3" s="61">
        <v>0</v>
      </c>
      <c r="V3" s="61">
        <v>1973</v>
      </c>
      <c r="W3" s="61">
        <f aca="true" t="shared" si="0" ref="W3:W66">V3-1973</f>
        <v>0</v>
      </c>
      <c r="X3" s="61">
        <v>0</v>
      </c>
      <c r="Y3" s="69" t="s">
        <v>253</v>
      </c>
      <c r="Z3" s="61">
        <v>0</v>
      </c>
      <c r="AA3" s="111">
        <v>0</v>
      </c>
      <c r="AB3" s="61">
        <v>0</v>
      </c>
      <c r="AC3" s="61">
        <v>0</v>
      </c>
      <c r="AD3" s="61">
        <v>0</v>
      </c>
      <c r="AE3" s="61">
        <v>0</v>
      </c>
      <c r="AF3" s="61">
        <v>0</v>
      </c>
      <c r="AG3" s="61">
        <v>0</v>
      </c>
      <c r="AH3" s="61">
        <v>0</v>
      </c>
      <c r="AI3" s="61">
        <v>0</v>
      </c>
      <c r="AJ3" s="61">
        <v>0</v>
      </c>
      <c r="AK3" s="61">
        <f aca="true" t="shared" si="1" ref="AK3:AK66">1-U3-N3</f>
        <v>0</v>
      </c>
    </row>
    <row r="4" spans="1:37" ht="11.25">
      <c r="A4" s="65">
        <v>3</v>
      </c>
      <c r="B4" s="66">
        <v>2</v>
      </c>
      <c r="C4" s="70">
        <v>857.4792968875147</v>
      </c>
      <c r="D4" s="68" t="s">
        <v>253</v>
      </c>
      <c r="E4" s="64">
        <v>6.753997035177223</v>
      </c>
      <c r="F4" s="67">
        <v>204.9247300269209</v>
      </c>
      <c r="G4" s="64">
        <v>5.322642741114393</v>
      </c>
      <c r="H4" s="75">
        <v>4.184362213261757</v>
      </c>
      <c r="I4" s="64">
        <v>1.4313542940628299</v>
      </c>
      <c r="J4" s="67">
        <v>25.57</v>
      </c>
      <c r="K4" s="68" t="s">
        <v>253</v>
      </c>
      <c r="L4" s="68" t="s">
        <v>253</v>
      </c>
      <c r="M4" s="61">
        <v>0</v>
      </c>
      <c r="N4" s="61">
        <v>1</v>
      </c>
      <c r="O4" s="61">
        <v>1</v>
      </c>
      <c r="P4" s="61">
        <v>0</v>
      </c>
      <c r="Q4" s="61">
        <v>0</v>
      </c>
      <c r="R4" s="61">
        <v>1</v>
      </c>
      <c r="S4" s="61">
        <v>0</v>
      </c>
      <c r="T4" s="61">
        <v>0</v>
      </c>
      <c r="U4" s="61">
        <v>0</v>
      </c>
      <c r="V4" s="61">
        <v>1973</v>
      </c>
      <c r="W4" s="61">
        <f t="shared" si="0"/>
        <v>0</v>
      </c>
      <c r="X4" s="61">
        <v>0</v>
      </c>
      <c r="Y4" s="69" t="s">
        <v>253</v>
      </c>
      <c r="Z4" s="61">
        <v>0</v>
      </c>
      <c r="AA4" s="111">
        <v>0</v>
      </c>
      <c r="AB4" s="61">
        <v>0</v>
      </c>
      <c r="AC4" s="61">
        <v>0</v>
      </c>
      <c r="AD4" s="61">
        <v>0</v>
      </c>
      <c r="AE4" s="61">
        <v>0</v>
      </c>
      <c r="AF4" s="61">
        <v>0</v>
      </c>
      <c r="AG4" s="61">
        <v>0</v>
      </c>
      <c r="AH4" s="61">
        <v>0</v>
      </c>
      <c r="AI4" s="61">
        <v>0</v>
      </c>
      <c r="AJ4" s="61">
        <v>0</v>
      </c>
      <c r="AK4" s="61">
        <f t="shared" si="1"/>
        <v>0</v>
      </c>
    </row>
    <row r="5" spans="1:37" ht="11.25">
      <c r="A5" s="65">
        <v>4</v>
      </c>
      <c r="B5" s="66">
        <v>2</v>
      </c>
      <c r="C5" s="70">
        <v>857.4792968875147</v>
      </c>
      <c r="D5" s="68" t="s">
        <v>253</v>
      </c>
      <c r="E5" s="64">
        <v>6.753997035177223</v>
      </c>
      <c r="F5" s="67">
        <v>204.9247300269209</v>
      </c>
      <c r="G5" s="64">
        <v>5.322642741114393</v>
      </c>
      <c r="H5" s="75">
        <v>4.184362213261757</v>
      </c>
      <c r="I5" s="64">
        <v>1.4313542940628299</v>
      </c>
      <c r="J5" s="67">
        <v>25.57</v>
      </c>
      <c r="K5" s="68" t="s">
        <v>253</v>
      </c>
      <c r="L5" s="68" t="s">
        <v>253</v>
      </c>
      <c r="M5" s="61">
        <v>0</v>
      </c>
      <c r="N5" s="61">
        <v>1</v>
      </c>
      <c r="O5" s="61">
        <v>1</v>
      </c>
      <c r="P5" s="61">
        <v>1</v>
      </c>
      <c r="Q5" s="61">
        <v>1</v>
      </c>
      <c r="R5" s="61">
        <v>0</v>
      </c>
      <c r="S5" s="61">
        <v>0</v>
      </c>
      <c r="T5" s="61">
        <v>0</v>
      </c>
      <c r="U5" s="61">
        <v>0</v>
      </c>
      <c r="V5" s="61">
        <v>1973</v>
      </c>
      <c r="W5" s="61">
        <f t="shared" si="0"/>
        <v>0</v>
      </c>
      <c r="X5" s="61">
        <v>0</v>
      </c>
      <c r="Y5" s="69" t="s">
        <v>253</v>
      </c>
      <c r="Z5" s="61">
        <v>0</v>
      </c>
      <c r="AA5" s="111">
        <v>0</v>
      </c>
      <c r="AB5" s="61">
        <v>0</v>
      </c>
      <c r="AC5" s="61">
        <v>0</v>
      </c>
      <c r="AD5" s="61">
        <v>0</v>
      </c>
      <c r="AE5" s="61">
        <v>0</v>
      </c>
      <c r="AF5" s="61">
        <v>0</v>
      </c>
      <c r="AG5" s="61">
        <v>0</v>
      </c>
      <c r="AH5" s="61">
        <v>0</v>
      </c>
      <c r="AI5" s="61">
        <v>0</v>
      </c>
      <c r="AJ5" s="61">
        <v>0</v>
      </c>
      <c r="AK5" s="61">
        <f t="shared" si="1"/>
        <v>0</v>
      </c>
    </row>
    <row r="6" spans="1:37" ht="11.25">
      <c r="A6" s="65">
        <v>5</v>
      </c>
      <c r="B6" s="66">
        <v>2</v>
      </c>
      <c r="C6" s="70">
        <v>825.7208044101993</v>
      </c>
      <c r="D6" s="68" t="s">
        <v>253</v>
      </c>
      <c r="E6" s="64">
        <v>6.7162567071943755</v>
      </c>
      <c r="F6" s="67">
        <v>197.334925211109</v>
      </c>
      <c r="G6" s="64">
        <v>5.284902413131546</v>
      </c>
      <c r="H6" s="75">
        <v>4.184362213261757</v>
      </c>
      <c r="I6" s="64">
        <v>1.4313542940628299</v>
      </c>
      <c r="J6" s="67">
        <v>25.57</v>
      </c>
      <c r="K6" s="68" t="s">
        <v>253</v>
      </c>
      <c r="L6" s="68" t="s">
        <v>253</v>
      </c>
      <c r="M6" s="61">
        <v>0</v>
      </c>
      <c r="N6" s="61">
        <v>1</v>
      </c>
      <c r="O6" s="61">
        <v>1</v>
      </c>
      <c r="P6" s="61">
        <v>1</v>
      </c>
      <c r="Q6" s="61">
        <v>1</v>
      </c>
      <c r="R6" s="61">
        <v>0</v>
      </c>
      <c r="S6" s="61">
        <v>0</v>
      </c>
      <c r="T6" s="61">
        <v>0</v>
      </c>
      <c r="U6" s="61">
        <v>0</v>
      </c>
      <c r="V6" s="61">
        <v>1973</v>
      </c>
      <c r="W6" s="61">
        <f t="shared" si="0"/>
        <v>0</v>
      </c>
      <c r="X6" s="61">
        <v>0</v>
      </c>
      <c r="Y6" s="69" t="s">
        <v>253</v>
      </c>
      <c r="Z6" s="61">
        <v>0</v>
      </c>
      <c r="AA6" s="111">
        <v>0</v>
      </c>
      <c r="AB6" s="61">
        <v>0</v>
      </c>
      <c r="AC6" s="61">
        <v>0</v>
      </c>
      <c r="AD6" s="61">
        <v>0</v>
      </c>
      <c r="AE6" s="61">
        <v>0</v>
      </c>
      <c r="AF6" s="61">
        <v>0</v>
      </c>
      <c r="AG6" s="61">
        <v>0</v>
      </c>
      <c r="AH6" s="61">
        <v>0</v>
      </c>
      <c r="AI6" s="61">
        <v>0</v>
      </c>
      <c r="AJ6" s="61">
        <v>0</v>
      </c>
      <c r="AK6" s="61">
        <f t="shared" si="1"/>
        <v>0</v>
      </c>
    </row>
    <row r="7" spans="1:37" ht="11.25">
      <c r="A7" s="65">
        <v>6</v>
      </c>
      <c r="B7" s="66">
        <v>3</v>
      </c>
      <c r="C7" s="70">
        <v>15186.747950463297</v>
      </c>
      <c r="D7" s="68">
        <v>2441.003231101934</v>
      </c>
      <c r="E7" s="64">
        <v>9.628178481191895</v>
      </c>
      <c r="F7" s="67">
        <v>781.8949768917659</v>
      </c>
      <c r="G7" s="64">
        <v>6.661720430876255</v>
      </c>
      <c r="H7" s="75">
        <v>19.42300232038136</v>
      </c>
      <c r="I7" s="64">
        <v>2.966458050315641</v>
      </c>
      <c r="J7" s="67">
        <v>6.36</v>
      </c>
      <c r="K7" s="68" t="s">
        <v>253</v>
      </c>
      <c r="L7" s="67">
        <v>1</v>
      </c>
      <c r="M7" s="61">
        <v>1</v>
      </c>
      <c r="N7" s="61">
        <v>0</v>
      </c>
      <c r="O7" s="61">
        <v>0</v>
      </c>
      <c r="P7" s="61">
        <v>1</v>
      </c>
      <c r="Q7" s="61">
        <v>0</v>
      </c>
      <c r="R7" s="61">
        <v>0</v>
      </c>
      <c r="S7" s="61">
        <v>0</v>
      </c>
      <c r="T7" s="61">
        <v>1</v>
      </c>
      <c r="U7" s="61">
        <v>1</v>
      </c>
      <c r="V7" s="61">
        <v>1996</v>
      </c>
      <c r="W7" s="61">
        <f t="shared" si="0"/>
        <v>23</v>
      </c>
      <c r="X7" s="61">
        <v>1</v>
      </c>
      <c r="Y7" s="61">
        <v>83</v>
      </c>
      <c r="Z7" s="61">
        <v>0</v>
      </c>
      <c r="AA7" s="111">
        <v>1</v>
      </c>
      <c r="AB7" s="61">
        <v>0</v>
      </c>
      <c r="AC7" s="61">
        <v>0</v>
      </c>
      <c r="AD7" s="61">
        <v>0</v>
      </c>
      <c r="AE7" s="61">
        <v>0</v>
      </c>
      <c r="AF7" s="61">
        <v>0</v>
      </c>
      <c r="AG7" s="61">
        <v>0</v>
      </c>
      <c r="AH7" s="61">
        <v>0</v>
      </c>
      <c r="AI7" s="61">
        <v>1</v>
      </c>
      <c r="AJ7" s="61">
        <v>0</v>
      </c>
      <c r="AK7" s="61">
        <f t="shared" si="1"/>
        <v>0</v>
      </c>
    </row>
    <row r="8" spans="1:37" ht="11.25">
      <c r="A8" s="65">
        <v>7</v>
      </c>
      <c r="B8" s="66">
        <v>3</v>
      </c>
      <c r="C8" s="70">
        <v>7106.7182677651235</v>
      </c>
      <c r="D8" s="68">
        <v>1019.6595775489088</v>
      </c>
      <c r="E8" s="64">
        <v>8.86879585052787</v>
      </c>
      <c r="F8" s="67">
        <v>365.891850834397</v>
      </c>
      <c r="G8" s="64">
        <v>5.90233780021223</v>
      </c>
      <c r="H8" s="75">
        <v>19.42300232038136</v>
      </c>
      <c r="I8" s="64">
        <v>2.966458050315641</v>
      </c>
      <c r="J8" s="67">
        <v>6.36</v>
      </c>
      <c r="K8" s="68" t="s">
        <v>253</v>
      </c>
      <c r="L8" s="67">
        <v>3</v>
      </c>
      <c r="M8" s="61">
        <v>1</v>
      </c>
      <c r="N8" s="61">
        <v>0</v>
      </c>
      <c r="O8" s="61">
        <v>0</v>
      </c>
      <c r="P8" s="61">
        <v>1</v>
      </c>
      <c r="Q8" s="61">
        <v>0</v>
      </c>
      <c r="R8" s="61">
        <v>0</v>
      </c>
      <c r="S8" s="61">
        <v>0</v>
      </c>
      <c r="T8" s="61">
        <v>1</v>
      </c>
      <c r="U8" s="61">
        <v>1</v>
      </c>
      <c r="V8" s="61">
        <v>1996</v>
      </c>
      <c r="W8" s="61">
        <f t="shared" si="0"/>
        <v>23</v>
      </c>
      <c r="X8" s="61">
        <v>1</v>
      </c>
      <c r="Y8" s="61">
        <v>83</v>
      </c>
      <c r="Z8" s="61">
        <v>0</v>
      </c>
      <c r="AA8" s="111">
        <v>1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  <c r="AI8" s="61">
        <v>1</v>
      </c>
      <c r="AJ8" s="61">
        <v>0</v>
      </c>
      <c r="AK8" s="61">
        <f t="shared" si="1"/>
        <v>0</v>
      </c>
    </row>
    <row r="9" spans="1:37" ht="11.25">
      <c r="A9" s="65">
        <v>8</v>
      </c>
      <c r="B9" s="66">
        <v>3</v>
      </c>
      <c r="C9" s="70">
        <v>5978.912977445876</v>
      </c>
      <c r="D9" s="68">
        <v>1143.2546778578676</v>
      </c>
      <c r="E9" s="64">
        <v>8.69599405407451</v>
      </c>
      <c r="F9" s="67">
        <v>307.8264049411123</v>
      </c>
      <c r="G9" s="64">
        <v>5.729536003758871</v>
      </c>
      <c r="H9" s="75">
        <v>19.42300232038136</v>
      </c>
      <c r="I9" s="64">
        <v>2.966458050315641</v>
      </c>
      <c r="J9" s="67">
        <v>6.36</v>
      </c>
      <c r="K9" s="68" t="s">
        <v>253</v>
      </c>
      <c r="L9" s="67">
        <v>0.5</v>
      </c>
      <c r="M9" s="61">
        <v>1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1</v>
      </c>
      <c r="U9" s="61">
        <v>1</v>
      </c>
      <c r="V9" s="61">
        <v>1996</v>
      </c>
      <c r="W9" s="61">
        <f t="shared" si="0"/>
        <v>23</v>
      </c>
      <c r="X9" s="61">
        <v>1</v>
      </c>
      <c r="Y9" s="61">
        <v>52</v>
      </c>
      <c r="Z9" s="61">
        <v>0</v>
      </c>
      <c r="AA9" s="111">
        <v>1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  <c r="AI9" s="61">
        <v>1</v>
      </c>
      <c r="AJ9" s="61">
        <v>0</v>
      </c>
      <c r="AK9" s="61">
        <f t="shared" si="1"/>
        <v>0</v>
      </c>
    </row>
    <row r="10" spans="1:37" ht="11.25">
      <c r="A10" s="65">
        <v>9</v>
      </c>
      <c r="B10" s="66">
        <v>3</v>
      </c>
      <c r="C10" s="70">
        <v>1344.0967158599256</v>
      </c>
      <c r="D10" s="68">
        <v>2595.497106488132</v>
      </c>
      <c r="E10" s="64">
        <v>7.2034774796993135</v>
      </c>
      <c r="F10" s="67">
        <v>69.20128483172292</v>
      </c>
      <c r="G10" s="64">
        <v>4.237019429383673</v>
      </c>
      <c r="H10" s="75">
        <v>19.42300232038136</v>
      </c>
      <c r="I10" s="64">
        <v>2.966458050315641</v>
      </c>
      <c r="J10" s="67">
        <v>6.36</v>
      </c>
      <c r="K10" s="68" t="s">
        <v>253</v>
      </c>
      <c r="L10" s="67">
        <v>1.5</v>
      </c>
      <c r="M10" s="61">
        <v>1</v>
      </c>
      <c r="N10" s="78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1</v>
      </c>
      <c r="U10" s="61">
        <v>1</v>
      </c>
      <c r="V10" s="61">
        <v>1996</v>
      </c>
      <c r="W10" s="61">
        <f t="shared" si="0"/>
        <v>23</v>
      </c>
      <c r="X10" s="61">
        <v>1</v>
      </c>
      <c r="Y10" s="61">
        <v>52</v>
      </c>
      <c r="Z10" s="61">
        <v>0</v>
      </c>
      <c r="AA10" s="111">
        <v>1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  <c r="AI10" s="61">
        <v>1</v>
      </c>
      <c r="AJ10" s="61">
        <v>0</v>
      </c>
      <c r="AK10" s="61">
        <f t="shared" si="1"/>
        <v>0</v>
      </c>
    </row>
    <row r="11" spans="1:37" ht="11.25">
      <c r="A11" s="65">
        <v>10</v>
      </c>
      <c r="B11" s="66">
        <v>4</v>
      </c>
      <c r="C11" s="70">
        <v>1505.836338572969</v>
      </c>
      <c r="D11" s="68" t="s">
        <v>253</v>
      </c>
      <c r="E11" s="64">
        <v>7.317103729528193</v>
      </c>
      <c r="F11" s="67">
        <v>59.886918743876485</v>
      </c>
      <c r="G11" s="64">
        <v>4.092458096361704</v>
      </c>
      <c r="H11" s="75">
        <v>25.144662142547492</v>
      </c>
      <c r="I11" s="64">
        <v>3.224645633166489</v>
      </c>
      <c r="J11" s="67">
        <v>22.66</v>
      </c>
      <c r="K11" s="68" t="s">
        <v>253</v>
      </c>
      <c r="L11" s="67">
        <v>30.3</v>
      </c>
      <c r="M11" s="78">
        <v>0</v>
      </c>
      <c r="N11" s="61">
        <v>0</v>
      </c>
      <c r="O11" s="61">
        <v>0</v>
      </c>
      <c r="P11" s="61">
        <v>1</v>
      </c>
      <c r="Q11" s="61">
        <v>0</v>
      </c>
      <c r="R11" s="61">
        <v>0</v>
      </c>
      <c r="S11" s="61">
        <v>1</v>
      </c>
      <c r="T11" s="61">
        <v>0</v>
      </c>
      <c r="U11" s="61">
        <v>1</v>
      </c>
      <c r="V11" s="61">
        <v>1988</v>
      </c>
      <c r="W11" s="61">
        <f t="shared" si="0"/>
        <v>15</v>
      </c>
      <c r="X11" s="61">
        <v>0</v>
      </c>
      <c r="Y11" s="61">
        <v>5517</v>
      </c>
      <c r="Z11" s="61">
        <v>0</v>
      </c>
      <c r="AA11" s="11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  <c r="AI11" s="61">
        <v>0</v>
      </c>
      <c r="AJ11" s="61">
        <v>0</v>
      </c>
      <c r="AK11" s="61">
        <f t="shared" si="1"/>
        <v>0</v>
      </c>
    </row>
    <row r="12" spans="1:37" ht="11.25">
      <c r="A12" s="65">
        <v>11</v>
      </c>
      <c r="B12" s="66">
        <v>5</v>
      </c>
      <c r="C12" s="70">
        <v>2396.984447467481</v>
      </c>
      <c r="D12" s="68" t="s">
        <v>253</v>
      </c>
      <c r="E12" s="64">
        <v>7.781966746081037</v>
      </c>
      <c r="F12" s="67">
        <v>98.02642411514964</v>
      </c>
      <c r="G12" s="64">
        <v>4.585237076153962</v>
      </c>
      <c r="H12" s="75">
        <v>24.452431771374137</v>
      </c>
      <c r="I12" s="64">
        <v>3.1967296699270746</v>
      </c>
      <c r="J12" s="67">
        <v>22.66</v>
      </c>
      <c r="K12" s="68" t="s">
        <v>253</v>
      </c>
      <c r="L12" s="67">
        <v>7.4</v>
      </c>
      <c r="M12" s="61">
        <v>0</v>
      </c>
      <c r="N12" s="61">
        <v>0</v>
      </c>
      <c r="O12" s="61">
        <v>0</v>
      </c>
      <c r="P12" s="61">
        <v>1</v>
      </c>
      <c r="Q12" s="61">
        <v>1</v>
      </c>
      <c r="R12" s="61">
        <v>0</v>
      </c>
      <c r="S12" s="61">
        <v>0</v>
      </c>
      <c r="T12" s="61">
        <v>0</v>
      </c>
      <c r="U12" s="61">
        <v>1</v>
      </c>
      <c r="V12" s="61">
        <v>1987</v>
      </c>
      <c r="W12" s="61">
        <f t="shared" si="0"/>
        <v>14</v>
      </c>
      <c r="X12" s="61">
        <v>0</v>
      </c>
      <c r="Y12" s="61">
        <v>5378</v>
      </c>
      <c r="Z12" s="61">
        <v>0</v>
      </c>
      <c r="AA12" s="11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  <c r="AI12" s="61">
        <v>0</v>
      </c>
      <c r="AJ12" s="61">
        <v>0</v>
      </c>
      <c r="AK12" s="61">
        <f t="shared" si="1"/>
        <v>0</v>
      </c>
    </row>
    <row r="13" spans="1:37" ht="11.25">
      <c r="A13" s="65">
        <v>12</v>
      </c>
      <c r="B13" s="66">
        <v>5</v>
      </c>
      <c r="C13" s="70">
        <v>5588.166252802189</v>
      </c>
      <c r="D13" s="68" t="s">
        <v>253</v>
      </c>
      <c r="E13" s="64">
        <v>8.628406471688427</v>
      </c>
      <c r="F13" s="67">
        <v>228.53212739945639</v>
      </c>
      <c r="G13" s="64">
        <v>5.431676801761353</v>
      </c>
      <c r="H13" s="75">
        <v>24.452431771374137</v>
      </c>
      <c r="I13" s="64">
        <v>3.1967296699270746</v>
      </c>
      <c r="J13" s="67">
        <v>22.66</v>
      </c>
      <c r="K13" s="68" t="s">
        <v>253</v>
      </c>
      <c r="L13" s="67">
        <v>12.31</v>
      </c>
      <c r="M13" s="61">
        <v>0</v>
      </c>
      <c r="N13" s="61">
        <v>0</v>
      </c>
      <c r="O13" s="61">
        <v>0</v>
      </c>
      <c r="P13" s="61">
        <v>1</v>
      </c>
      <c r="Q13" s="61">
        <v>1</v>
      </c>
      <c r="R13" s="61">
        <v>0</v>
      </c>
      <c r="S13" s="61">
        <v>0</v>
      </c>
      <c r="T13" s="61">
        <v>0</v>
      </c>
      <c r="U13" s="61">
        <v>1</v>
      </c>
      <c r="V13" s="61">
        <v>1987</v>
      </c>
      <c r="W13" s="61">
        <f t="shared" si="0"/>
        <v>14</v>
      </c>
      <c r="X13" s="61">
        <v>0</v>
      </c>
      <c r="Y13" s="61">
        <v>934</v>
      </c>
      <c r="Z13" s="61">
        <v>0</v>
      </c>
      <c r="AA13" s="11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  <c r="AI13" s="61">
        <v>0</v>
      </c>
      <c r="AJ13" s="61">
        <v>0</v>
      </c>
      <c r="AK13" s="61">
        <f t="shared" si="1"/>
        <v>0</v>
      </c>
    </row>
    <row r="14" spans="1:37" ht="11.25">
      <c r="A14" s="65">
        <v>13</v>
      </c>
      <c r="B14" s="66">
        <v>5</v>
      </c>
      <c r="C14" s="70">
        <v>1444.470977076473</v>
      </c>
      <c r="D14" s="68" t="s">
        <v>253</v>
      </c>
      <c r="E14" s="64">
        <v>7.275498427684002</v>
      </c>
      <c r="F14" s="67">
        <v>59.072692261531216</v>
      </c>
      <c r="G14" s="64">
        <v>4.078768757756927</v>
      </c>
      <c r="H14" s="75">
        <v>24.452431771374137</v>
      </c>
      <c r="I14" s="64">
        <v>3.1967296699270746</v>
      </c>
      <c r="J14" s="67">
        <v>22.66</v>
      </c>
      <c r="K14" s="68" t="s">
        <v>253</v>
      </c>
      <c r="L14" s="67">
        <v>26.64</v>
      </c>
      <c r="M14" s="61">
        <v>0</v>
      </c>
      <c r="N14" s="61">
        <v>0</v>
      </c>
      <c r="O14" s="61">
        <v>0</v>
      </c>
      <c r="P14" s="61">
        <v>1</v>
      </c>
      <c r="Q14" s="61">
        <v>1</v>
      </c>
      <c r="R14" s="61">
        <v>0</v>
      </c>
      <c r="S14" s="61">
        <v>0</v>
      </c>
      <c r="T14" s="61">
        <v>0</v>
      </c>
      <c r="U14" s="61">
        <v>1</v>
      </c>
      <c r="V14" s="61">
        <v>1987</v>
      </c>
      <c r="W14" s="61">
        <f t="shared" si="0"/>
        <v>14</v>
      </c>
      <c r="X14" s="61">
        <v>0</v>
      </c>
      <c r="Y14" s="61">
        <v>178</v>
      </c>
      <c r="Z14" s="61">
        <v>0</v>
      </c>
      <c r="AA14" s="11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  <c r="AI14" s="61">
        <v>0</v>
      </c>
      <c r="AJ14" s="61">
        <v>0</v>
      </c>
      <c r="AK14" s="61">
        <f t="shared" si="1"/>
        <v>0</v>
      </c>
    </row>
    <row r="15" spans="1:37" ht="11.25">
      <c r="A15" s="65">
        <v>14</v>
      </c>
      <c r="B15" s="66">
        <v>6</v>
      </c>
      <c r="C15" s="70">
        <v>4030.769378616971</v>
      </c>
      <c r="D15" s="68">
        <v>2430.7693199293185</v>
      </c>
      <c r="E15" s="64">
        <v>8.301712549527378</v>
      </c>
      <c r="F15" s="67">
        <v>197.29407581102026</v>
      </c>
      <c r="G15" s="64">
        <v>5.284695386277823</v>
      </c>
      <c r="H15" s="75">
        <v>20.430260574462846</v>
      </c>
      <c r="I15" s="64">
        <v>3.0170171632495557</v>
      </c>
      <c r="J15" s="67">
        <v>6.36</v>
      </c>
      <c r="K15" s="68" t="s">
        <v>253</v>
      </c>
      <c r="L15" s="68" t="s">
        <v>253</v>
      </c>
      <c r="M15" s="61">
        <v>1</v>
      </c>
      <c r="N15" s="61">
        <v>0</v>
      </c>
      <c r="O15" s="61">
        <v>0</v>
      </c>
      <c r="P15" s="61">
        <v>1</v>
      </c>
      <c r="Q15" s="61">
        <v>0</v>
      </c>
      <c r="R15" s="61">
        <v>0</v>
      </c>
      <c r="S15" s="61">
        <v>0</v>
      </c>
      <c r="T15" s="61">
        <v>1</v>
      </c>
      <c r="U15" s="61">
        <v>1</v>
      </c>
      <c r="V15" s="61">
        <v>1997</v>
      </c>
      <c r="W15" s="61">
        <f t="shared" si="0"/>
        <v>24</v>
      </c>
      <c r="X15" s="61">
        <v>1</v>
      </c>
      <c r="Y15" s="61">
        <v>151</v>
      </c>
      <c r="Z15" s="61">
        <v>0</v>
      </c>
      <c r="AA15" s="111">
        <v>0</v>
      </c>
      <c r="AB15" s="61">
        <v>0</v>
      </c>
      <c r="AC15" s="61">
        <v>0</v>
      </c>
      <c r="AD15" s="61">
        <v>1</v>
      </c>
      <c r="AE15" s="61">
        <v>0</v>
      </c>
      <c r="AF15" s="61">
        <v>0</v>
      </c>
      <c r="AG15" s="61">
        <v>0</v>
      </c>
      <c r="AH15" s="61">
        <v>0</v>
      </c>
      <c r="AI15" s="61">
        <v>1</v>
      </c>
      <c r="AJ15" s="61">
        <v>1</v>
      </c>
      <c r="AK15" s="61">
        <f t="shared" si="1"/>
        <v>0</v>
      </c>
    </row>
    <row r="16" spans="1:37" ht="11.25">
      <c r="A16" s="65">
        <v>15</v>
      </c>
      <c r="B16" s="66">
        <v>6</v>
      </c>
      <c r="C16" s="70">
        <v>4215.384770004008</v>
      </c>
      <c r="D16" s="68">
        <v>2446.1539358782384</v>
      </c>
      <c r="E16" s="64">
        <v>8.346496152154353</v>
      </c>
      <c r="F16" s="67">
        <v>206.33044569549446</v>
      </c>
      <c r="G16" s="64">
        <v>5.329478988904796</v>
      </c>
      <c r="H16" s="75">
        <v>20.430260574462846</v>
      </c>
      <c r="I16" s="64">
        <v>3.0170171632495557</v>
      </c>
      <c r="J16" s="67">
        <v>6.36</v>
      </c>
      <c r="K16" s="68" t="s">
        <v>253</v>
      </c>
      <c r="L16" s="68" t="s">
        <v>253</v>
      </c>
      <c r="M16" s="61">
        <v>1</v>
      </c>
      <c r="N16" s="61">
        <v>0</v>
      </c>
      <c r="O16" s="61">
        <v>0</v>
      </c>
      <c r="P16" s="61">
        <v>1</v>
      </c>
      <c r="Q16" s="61">
        <v>0</v>
      </c>
      <c r="R16" s="61">
        <v>0</v>
      </c>
      <c r="S16" s="61">
        <v>0</v>
      </c>
      <c r="T16" s="61">
        <v>1</v>
      </c>
      <c r="U16" s="61">
        <v>1</v>
      </c>
      <c r="V16" s="61">
        <v>1997</v>
      </c>
      <c r="W16" s="61">
        <f t="shared" si="0"/>
        <v>24</v>
      </c>
      <c r="X16" s="61">
        <v>1</v>
      </c>
      <c r="Y16" s="61">
        <v>151</v>
      </c>
      <c r="Z16" s="61">
        <v>0</v>
      </c>
      <c r="AA16" s="111">
        <v>0</v>
      </c>
      <c r="AB16" s="61">
        <v>0</v>
      </c>
      <c r="AC16" s="61">
        <v>0</v>
      </c>
      <c r="AD16" s="61">
        <v>1</v>
      </c>
      <c r="AE16" s="61">
        <v>0</v>
      </c>
      <c r="AF16" s="61">
        <v>0</v>
      </c>
      <c r="AG16" s="61">
        <v>0</v>
      </c>
      <c r="AH16" s="61">
        <v>0</v>
      </c>
      <c r="AI16" s="61">
        <v>1</v>
      </c>
      <c r="AJ16" s="61">
        <v>1</v>
      </c>
      <c r="AK16" s="61">
        <f t="shared" si="1"/>
        <v>0</v>
      </c>
    </row>
    <row r="17" spans="1:37" ht="11.25">
      <c r="A17" s="65">
        <v>16</v>
      </c>
      <c r="B17" s="66">
        <v>6</v>
      </c>
      <c r="C17" s="70">
        <v>4584.615552778082</v>
      </c>
      <c r="D17" s="68">
        <v>2492.307783724997</v>
      </c>
      <c r="E17" s="64">
        <v>8.430461532271687</v>
      </c>
      <c r="F17" s="67">
        <v>224.40318546444288</v>
      </c>
      <c r="G17" s="64">
        <v>5.413444369022131</v>
      </c>
      <c r="H17" s="75">
        <v>20.430260574462846</v>
      </c>
      <c r="I17" s="64">
        <v>3.0170171632495557</v>
      </c>
      <c r="J17" s="67">
        <v>6.36</v>
      </c>
      <c r="K17" s="68" t="s">
        <v>253</v>
      </c>
      <c r="L17" s="68" t="s">
        <v>253</v>
      </c>
      <c r="M17" s="61">
        <v>1</v>
      </c>
      <c r="N17" s="61">
        <v>0</v>
      </c>
      <c r="O17" s="61">
        <v>0</v>
      </c>
      <c r="P17" s="61">
        <v>1</v>
      </c>
      <c r="Q17" s="61">
        <v>0</v>
      </c>
      <c r="R17" s="61">
        <v>0</v>
      </c>
      <c r="S17" s="61">
        <v>0</v>
      </c>
      <c r="T17" s="61">
        <v>1</v>
      </c>
      <c r="U17" s="61">
        <v>1</v>
      </c>
      <c r="V17" s="61">
        <v>1997</v>
      </c>
      <c r="W17" s="61">
        <f t="shared" si="0"/>
        <v>24</v>
      </c>
      <c r="X17" s="61">
        <v>1</v>
      </c>
      <c r="Y17" s="61">
        <v>151</v>
      </c>
      <c r="Z17" s="61">
        <v>0</v>
      </c>
      <c r="AA17" s="111">
        <v>0</v>
      </c>
      <c r="AB17" s="61">
        <v>0</v>
      </c>
      <c r="AC17" s="61">
        <v>0</v>
      </c>
      <c r="AD17" s="61">
        <v>1</v>
      </c>
      <c r="AE17" s="61">
        <v>0</v>
      </c>
      <c r="AF17" s="61">
        <v>0</v>
      </c>
      <c r="AG17" s="61">
        <v>0</v>
      </c>
      <c r="AH17" s="61">
        <v>0</v>
      </c>
      <c r="AI17" s="61">
        <v>1</v>
      </c>
      <c r="AJ17" s="61">
        <v>1</v>
      </c>
      <c r="AK17" s="61">
        <f t="shared" si="1"/>
        <v>0</v>
      </c>
    </row>
    <row r="18" spans="1:37" ht="11.25">
      <c r="A18" s="65">
        <v>17</v>
      </c>
      <c r="B18" s="66">
        <v>6</v>
      </c>
      <c r="C18" s="70">
        <v>5246.154038581631</v>
      </c>
      <c r="D18" s="68">
        <v>2707.6924070098735</v>
      </c>
      <c r="E18" s="64">
        <v>8.5652505230498</v>
      </c>
      <c r="F18" s="67">
        <v>256.7835108838088</v>
      </c>
      <c r="G18" s="64">
        <v>5.548233359800244</v>
      </c>
      <c r="H18" s="75">
        <v>20.430260574462846</v>
      </c>
      <c r="I18" s="64">
        <v>3.0170171632495557</v>
      </c>
      <c r="J18" s="67">
        <v>6.36</v>
      </c>
      <c r="K18" s="68" t="s">
        <v>253</v>
      </c>
      <c r="L18" s="68" t="s">
        <v>253</v>
      </c>
      <c r="M18" s="61">
        <v>1</v>
      </c>
      <c r="N18" s="61">
        <v>0</v>
      </c>
      <c r="O18" s="61">
        <v>0</v>
      </c>
      <c r="P18" s="61">
        <v>1</v>
      </c>
      <c r="Q18" s="61">
        <v>0</v>
      </c>
      <c r="R18" s="61">
        <v>0</v>
      </c>
      <c r="S18" s="61">
        <v>0</v>
      </c>
      <c r="T18" s="61">
        <v>1</v>
      </c>
      <c r="U18" s="61">
        <v>1</v>
      </c>
      <c r="V18" s="61">
        <v>1997</v>
      </c>
      <c r="W18" s="61">
        <f t="shared" si="0"/>
        <v>24</v>
      </c>
      <c r="X18" s="61">
        <v>1</v>
      </c>
      <c r="Y18" s="61">
        <v>151</v>
      </c>
      <c r="Z18" s="61">
        <v>0</v>
      </c>
      <c r="AA18" s="111">
        <v>0</v>
      </c>
      <c r="AB18" s="61">
        <v>0</v>
      </c>
      <c r="AC18" s="61">
        <v>0</v>
      </c>
      <c r="AD18" s="61">
        <v>1</v>
      </c>
      <c r="AE18" s="61">
        <v>0</v>
      </c>
      <c r="AF18" s="61">
        <v>0</v>
      </c>
      <c r="AG18" s="61">
        <v>0</v>
      </c>
      <c r="AH18" s="61">
        <v>0</v>
      </c>
      <c r="AI18" s="61">
        <v>1</v>
      </c>
      <c r="AJ18" s="61">
        <v>1</v>
      </c>
      <c r="AK18" s="61">
        <f t="shared" si="1"/>
        <v>0</v>
      </c>
    </row>
    <row r="19" spans="1:37" ht="11.25">
      <c r="A19" s="65">
        <v>18</v>
      </c>
      <c r="B19" s="66">
        <v>7</v>
      </c>
      <c r="C19" s="70">
        <v>380.38231571219603</v>
      </c>
      <c r="D19" s="68" t="s">
        <v>253</v>
      </c>
      <c r="E19" s="64">
        <v>5.9411768409265555</v>
      </c>
      <c r="F19" s="67">
        <v>19.073148443917564</v>
      </c>
      <c r="G19" s="64">
        <v>2.948281505298914</v>
      </c>
      <c r="H19" s="75">
        <v>19.943341647587303</v>
      </c>
      <c r="I19" s="64">
        <v>2.9928953356276415</v>
      </c>
      <c r="J19" s="67">
        <v>21.18</v>
      </c>
      <c r="K19" s="68" t="s">
        <v>253</v>
      </c>
      <c r="L19" s="68" t="s">
        <v>253</v>
      </c>
      <c r="M19" s="61">
        <v>0</v>
      </c>
      <c r="N19" s="61">
        <v>1</v>
      </c>
      <c r="O19" s="61">
        <v>1</v>
      </c>
      <c r="P19" s="61">
        <v>1</v>
      </c>
      <c r="Q19" s="61">
        <v>1</v>
      </c>
      <c r="R19" s="61">
        <v>0</v>
      </c>
      <c r="S19" s="61">
        <v>0</v>
      </c>
      <c r="T19" s="61">
        <v>0</v>
      </c>
      <c r="U19" s="61">
        <v>0</v>
      </c>
      <c r="V19" s="61">
        <v>1974</v>
      </c>
      <c r="W19" s="61">
        <f t="shared" si="0"/>
        <v>1</v>
      </c>
      <c r="X19" s="61">
        <v>0</v>
      </c>
      <c r="Y19" s="69" t="s">
        <v>253</v>
      </c>
      <c r="Z19" s="61">
        <v>0</v>
      </c>
      <c r="AA19" s="11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  <c r="AI19" s="61">
        <v>0</v>
      </c>
      <c r="AJ19" s="61">
        <v>0</v>
      </c>
      <c r="AK19" s="61">
        <f t="shared" si="1"/>
        <v>0</v>
      </c>
    </row>
    <row r="20" spans="1:37" ht="11.25">
      <c r="A20" s="65">
        <v>19</v>
      </c>
      <c r="B20" s="66">
        <v>8</v>
      </c>
      <c r="C20" s="70">
        <v>20509.9512192419</v>
      </c>
      <c r="D20" s="68" t="s">
        <v>253</v>
      </c>
      <c r="E20" s="64">
        <v>9.928665472674613</v>
      </c>
      <c r="F20" s="67">
        <v>1020.6471897948885</v>
      </c>
      <c r="G20" s="64">
        <v>6.928192204867337</v>
      </c>
      <c r="H20" s="75">
        <v>20.0950450109637</v>
      </c>
      <c r="I20" s="64">
        <v>3.000473267807275</v>
      </c>
      <c r="J20" s="67">
        <v>16.63</v>
      </c>
      <c r="K20" s="67">
        <v>38.91</v>
      </c>
      <c r="L20" s="67">
        <v>0.08635578583765112</v>
      </c>
      <c r="M20" s="61">
        <v>1</v>
      </c>
      <c r="N20" s="61">
        <v>0</v>
      </c>
      <c r="O20" s="61">
        <v>1</v>
      </c>
      <c r="P20" s="61">
        <v>0</v>
      </c>
      <c r="Q20" s="61">
        <v>0</v>
      </c>
      <c r="R20" s="61">
        <v>1</v>
      </c>
      <c r="S20" s="61">
        <v>0</v>
      </c>
      <c r="T20" s="61">
        <v>0</v>
      </c>
      <c r="U20" s="61">
        <v>1</v>
      </c>
      <c r="V20" s="61">
        <v>1994</v>
      </c>
      <c r="W20" s="61">
        <f t="shared" si="0"/>
        <v>21</v>
      </c>
      <c r="X20" s="61">
        <v>1</v>
      </c>
      <c r="Y20" s="61">
        <v>982</v>
      </c>
      <c r="Z20" s="61">
        <v>0</v>
      </c>
      <c r="AA20" s="111">
        <v>0</v>
      </c>
      <c r="AB20" s="61">
        <v>1</v>
      </c>
      <c r="AC20" s="61">
        <v>0</v>
      </c>
      <c r="AD20" s="61">
        <v>0</v>
      </c>
      <c r="AE20" s="61">
        <v>1</v>
      </c>
      <c r="AF20" s="61">
        <v>0</v>
      </c>
      <c r="AG20" s="61">
        <v>0</v>
      </c>
      <c r="AH20" s="61">
        <v>0</v>
      </c>
      <c r="AI20" s="61">
        <v>0</v>
      </c>
      <c r="AJ20" s="61">
        <v>1</v>
      </c>
      <c r="AK20" s="61">
        <f t="shared" si="1"/>
        <v>0</v>
      </c>
    </row>
    <row r="21" spans="1:37" ht="11.25">
      <c r="A21" s="65">
        <v>20</v>
      </c>
      <c r="B21" s="66">
        <v>8</v>
      </c>
      <c r="C21" s="70">
        <v>15406.09239049046</v>
      </c>
      <c r="D21" s="68" t="s">
        <v>253</v>
      </c>
      <c r="E21" s="64">
        <v>9.642518319940915</v>
      </c>
      <c r="F21" s="67">
        <v>766.6612531639024</v>
      </c>
      <c r="G21" s="64">
        <v>6.64204505213364</v>
      </c>
      <c r="H21" s="75">
        <v>20.0950450109637</v>
      </c>
      <c r="I21" s="64">
        <v>3.000473267807275</v>
      </c>
      <c r="J21" s="67">
        <v>16.63</v>
      </c>
      <c r="K21" s="67">
        <v>38.91</v>
      </c>
      <c r="L21" s="67">
        <v>0.17271157167530224</v>
      </c>
      <c r="M21" s="61">
        <v>1</v>
      </c>
      <c r="N21" s="61">
        <v>0</v>
      </c>
      <c r="O21" s="61">
        <v>1</v>
      </c>
      <c r="P21" s="61">
        <v>0</v>
      </c>
      <c r="Q21" s="61">
        <v>0</v>
      </c>
      <c r="R21" s="61">
        <v>1</v>
      </c>
      <c r="S21" s="61">
        <v>0</v>
      </c>
      <c r="T21" s="61">
        <v>0</v>
      </c>
      <c r="U21" s="61">
        <v>1</v>
      </c>
      <c r="V21" s="61">
        <v>1994</v>
      </c>
      <c r="W21" s="61">
        <f t="shared" si="0"/>
        <v>21</v>
      </c>
      <c r="X21" s="61">
        <v>1</v>
      </c>
      <c r="Y21" s="61">
        <v>982</v>
      </c>
      <c r="Z21" s="61">
        <v>0</v>
      </c>
      <c r="AA21" s="111">
        <v>0</v>
      </c>
      <c r="AB21" s="61">
        <v>1</v>
      </c>
      <c r="AC21" s="61">
        <v>0</v>
      </c>
      <c r="AD21" s="61">
        <v>0</v>
      </c>
      <c r="AE21" s="61">
        <v>1</v>
      </c>
      <c r="AF21" s="61">
        <v>0</v>
      </c>
      <c r="AG21" s="61">
        <v>0</v>
      </c>
      <c r="AH21" s="61">
        <v>0</v>
      </c>
      <c r="AI21" s="61">
        <v>0</v>
      </c>
      <c r="AJ21" s="61">
        <v>1</v>
      </c>
      <c r="AK21" s="61">
        <f t="shared" si="1"/>
        <v>0</v>
      </c>
    </row>
    <row r="22" spans="1:37" ht="11.25">
      <c r="A22" s="65">
        <v>21</v>
      </c>
      <c r="B22" s="66">
        <v>8</v>
      </c>
      <c r="C22" s="70">
        <v>4804.558465337003</v>
      </c>
      <c r="D22" s="68" t="s">
        <v>253</v>
      </c>
      <c r="E22" s="64">
        <v>8.47732042651351</v>
      </c>
      <c r="F22" s="67">
        <v>239.09169960632948</v>
      </c>
      <c r="G22" s="64">
        <v>5.476847158706234</v>
      </c>
      <c r="H22" s="75">
        <v>20.0950450109637</v>
      </c>
      <c r="I22" s="64">
        <v>3.000473267807275</v>
      </c>
      <c r="J22" s="67">
        <v>16.63</v>
      </c>
      <c r="K22" s="67">
        <v>38.91</v>
      </c>
      <c r="L22" s="67">
        <v>0.8635578583765112</v>
      </c>
      <c r="M22" s="61">
        <v>1</v>
      </c>
      <c r="N22" s="61">
        <v>0</v>
      </c>
      <c r="O22" s="61">
        <v>1</v>
      </c>
      <c r="P22" s="61">
        <v>0</v>
      </c>
      <c r="Q22" s="61">
        <v>0</v>
      </c>
      <c r="R22" s="61">
        <v>1</v>
      </c>
      <c r="S22" s="61">
        <v>0</v>
      </c>
      <c r="T22" s="61">
        <v>0</v>
      </c>
      <c r="U22" s="61">
        <v>1</v>
      </c>
      <c r="V22" s="61">
        <v>1994</v>
      </c>
      <c r="W22" s="61">
        <f t="shared" si="0"/>
        <v>21</v>
      </c>
      <c r="X22" s="61">
        <v>1</v>
      </c>
      <c r="Y22" s="61">
        <v>982</v>
      </c>
      <c r="Z22" s="61">
        <v>0</v>
      </c>
      <c r="AA22" s="111">
        <v>0</v>
      </c>
      <c r="AB22" s="61">
        <v>1</v>
      </c>
      <c r="AC22" s="61">
        <v>0</v>
      </c>
      <c r="AD22" s="61">
        <v>0</v>
      </c>
      <c r="AE22" s="61">
        <v>1</v>
      </c>
      <c r="AF22" s="61">
        <v>0</v>
      </c>
      <c r="AG22" s="61">
        <v>0</v>
      </c>
      <c r="AH22" s="61">
        <v>0</v>
      </c>
      <c r="AI22" s="61">
        <v>0</v>
      </c>
      <c r="AJ22" s="61">
        <v>1</v>
      </c>
      <c r="AK22" s="61">
        <f t="shared" si="1"/>
        <v>0</v>
      </c>
    </row>
    <row r="23" spans="1:37" ht="11.25">
      <c r="A23" s="65">
        <v>22</v>
      </c>
      <c r="B23" s="66">
        <v>8</v>
      </c>
      <c r="C23" s="70">
        <v>2772.4665242600418</v>
      </c>
      <c r="D23" s="68" t="s">
        <v>253</v>
      </c>
      <c r="E23" s="64">
        <v>7.927492644944249</v>
      </c>
      <c r="F23" s="67">
        <v>137.9676692810295</v>
      </c>
      <c r="G23" s="64">
        <v>4.927019377136975</v>
      </c>
      <c r="H23" s="75">
        <v>20.0950450109637</v>
      </c>
      <c r="I23" s="64">
        <v>3.000473267807275</v>
      </c>
      <c r="J23" s="67">
        <v>16.63</v>
      </c>
      <c r="K23" s="67">
        <v>38.91</v>
      </c>
      <c r="L23" s="67">
        <v>1.7271157167530224</v>
      </c>
      <c r="M23" s="61">
        <v>1</v>
      </c>
      <c r="N23" s="61">
        <v>0</v>
      </c>
      <c r="O23" s="61">
        <v>1</v>
      </c>
      <c r="P23" s="61">
        <v>0</v>
      </c>
      <c r="Q23" s="61">
        <v>0</v>
      </c>
      <c r="R23" s="61">
        <v>1</v>
      </c>
      <c r="S23" s="61">
        <v>0</v>
      </c>
      <c r="T23" s="61">
        <v>0</v>
      </c>
      <c r="U23" s="61">
        <v>1</v>
      </c>
      <c r="V23" s="61">
        <v>1994</v>
      </c>
      <c r="W23" s="61">
        <f t="shared" si="0"/>
        <v>21</v>
      </c>
      <c r="X23" s="61">
        <v>1</v>
      </c>
      <c r="Y23" s="61">
        <v>982</v>
      </c>
      <c r="Z23" s="61">
        <v>0</v>
      </c>
      <c r="AA23" s="111">
        <v>0</v>
      </c>
      <c r="AB23" s="61">
        <v>1</v>
      </c>
      <c r="AC23" s="61">
        <v>0</v>
      </c>
      <c r="AD23" s="61">
        <v>0</v>
      </c>
      <c r="AE23" s="61">
        <v>1</v>
      </c>
      <c r="AF23" s="61">
        <v>0</v>
      </c>
      <c r="AG23" s="61">
        <v>0</v>
      </c>
      <c r="AH23" s="61">
        <v>0</v>
      </c>
      <c r="AI23" s="61">
        <v>0</v>
      </c>
      <c r="AJ23" s="61">
        <v>1</v>
      </c>
      <c r="AK23" s="61">
        <f t="shared" si="1"/>
        <v>0</v>
      </c>
    </row>
    <row r="24" spans="1:37" ht="11.25">
      <c r="A24" s="65">
        <v>23</v>
      </c>
      <c r="B24" s="66">
        <v>8</v>
      </c>
      <c r="C24" s="70">
        <v>1685.533625544457</v>
      </c>
      <c r="D24" s="68" t="s">
        <v>253</v>
      </c>
      <c r="E24" s="64">
        <v>7.4298374843680035</v>
      </c>
      <c r="F24" s="67">
        <v>83.87807166517133</v>
      </c>
      <c r="G24" s="64">
        <v>4.429364216560729</v>
      </c>
      <c r="H24" s="75">
        <v>20.0950450109637</v>
      </c>
      <c r="I24" s="64">
        <v>3.000473267807275</v>
      </c>
      <c r="J24" s="67">
        <v>16.63</v>
      </c>
      <c r="K24" s="67">
        <v>38.91</v>
      </c>
      <c r="L24" s="67">
        <v>3.454231433506045</v>
      </c>
      <c r="M24" s="61">
        <v>1</v>
      </c>
      <c r="N24" s="61">
        <v>0</v>
      </c>
      <c r="O24" s="61">
        <v>1</v>
      </c>
      <c r="P24" s="61">
        <v>0</v>
      </c>
      <c r="Q24" s="61">
        <v>0</v>
      </c>
      <c r="R24" s="61">
        <v>1</v>
      </c>
      <c r="S24" s="61">
        <v>0</v>
      </c>
      <c r="T24" s="61">
        <v>0</v>
      </c>
      <c r="U24" s="61">
        <v>1</v>
      </c>
      <c r="V24" s="61">
        <v>1994</v>
      </c>
      <c r="W24" s="61">
        <f t="shared" si="0"/>
        <v>21</v>
      </c>
      <c r="X24" s="61">
        <v>1</v>
      </c>
      <c r="Y24" s="61">
        <v>982</v>
      </c>
      <c r="Z24" s="61">
        <v>0</v>
      </c>
      <c r="AA24" s="111">
        <v>0</v>
      </c>
      <c r="AB24" s="61">
        <v>1</v>
      </c>
      <c r="AC24" s="61">
        <v>0</v>
      </c>
      <c r="AD24" s="61">
        <v>0</v>
      </c>
      <c r="AE24" s="61">
        <v>1</v>
      </c>
      <c r="AF24" s="61">
        <v>0</v>
      </c>
      <c r="AG24" s="61">
        <v>0</v>
      </c>
      <c r="AH24" s="61">
        <v>0</v>
      </c>
      <c r="AI24" s="61">
        <v>0</v>
      </c>
      <c r="AJ24" s="61">
        <v>1</v>
      </c>
      <c r="AK24" s="61">
        <f t="shared" si="1"/>
        <v>0</v>
      </c>
    </row>
    <row r="25" spans="1:37" ht="11.25">
      <c r="A25" s="65">
        <v>24</v>
      </c>
      <c r="B25" s="66">
        <v>8</v>
      </c>
      <c r="C25" s="70">
        <v>882.1484395372861</v>
      </c>
      <c r="D25" s="68" t="s">
        <v>253</v>
      </c>
      <c r="E25" s="64">
        <v>6.7823603406412465</v>
      </c>
      <c r="F25" s="67">
        <v>43.89880386214574</v>
      </c>
      <c r="G25" s="64">
        <v>3.7818870728339715</v>
      </c>
      <c r="H25" s="75">
        <v>20.0950450109637</v>
      </c>
      <c r="I25" s="64">
        <v>3.000473267807275</v>
      </c>
      <c r="J25" s="67">
        <v>16.63</v>
      </c>
      <c r="K25" s="67">
        <v>38.91</v>
      </c>
      <c r="L25" s="67">
        <v>8.635578583765112</v>
      </c>
      <c r="M25" s="61">
        <v>1</v>
      </c>
      <c r="N25" s="61">
        <v>0</v>
      </c>
      <c r="O25" s="61">
        <v>1</v>
      </c>
      <c r="P25" s="61">
        <v>0</v>
      </c>
      <c r="Q25" s="61">
        <v>0</v>
      </c>
      <c r="R25" s="61">
        <v>1</v>
      </c>
      <c r="S25" s="61">
        <v>0</v>
      </c>
      <c r="T25" s="61">
        <v>0</v>
      </c>
      <c r="U25" s="61">
        <v>1</v>
      </c>
      <c r="V25" s="61">
        <v>1994</v>
      </c>
      <c r="W25" s="61">
        <f t="shared" si="0"/>
        <v>21</v>
      </c>
      <c r="X25" s="61">
        <v>1</v>
      </c>
      <c r="Y25" s="61">
        <v>982</v>
      </c>
      <c r="Z25" s="61">
        <v>0</v>
      </c>
      <c r="AA25" s="111">
        <v>0</v>
      </c>
      <c r="AB25" s="61">
        <v>1</v>
      </c>
      <c r="AC25" s="61">
        <v>0</v>
      </c>
      <c r="AD25" s="61">
        <v>0</v>
      </c>
      <c r="AE25" s="61">
        <v>1</v>
      </c>
      <c r="AF25" s="61">
        <v>0</v>
      </c>
      <c r="AG25" s="61">
        <v>0</v>
      </c>
      <c r="AH25" s="61">
        <v>0</v>
      </c>
      <c r="AI25" s="61">
        <v>0</v>
      </c>
      <c r="AJ25" s="61">
        <v>1</v>
      </c>
      <c r="AK25" s="61">
        <f t="shared" si="1"/>
        <v>0</v>
      </c>
    </row>
    <row r="26" spans="1:37" ht="11.25">
      <c r="A26" s="65">
        <v>25</v>
      </c>
      <c r="B26" s="66">
        <v>9</v>
      </c>
      <c r="C26" s="70">
        <v>4056.0326349067627</v>
      </c>
      <c r="D26" s="68" t="s">
        <v>253</v>
      </c>
      <c r="E26" s="64">
        <v>8.307960591320198</v>
      </c>
      <c r="F26" s="67">
        <v>165.87440761843004</v>
      </c>
      <c r="G26" s="64">
        <v>5.1112309213931235</v>
      </c>
      <c r="H26" s="75">
        <v>24.452431771374137</v>
      </c>
      <c r="I26" s="64">
        <v>3.1967296699270746</v>
      </c>
      <c r="J26" s="67">
        <v>19.06</v>
      </c>
      <c r="K26" s="68" t="s">
        <v>253</v>
      </c>
      <c r="L26" s="68" t="s">
        <v>253</v>
      </c>
      <c r="M26" s="61">
        <v>0</v>
      </c>
      <c r="N26" s="61">
        <v>0</v>
      </c>
      <c r="O26" s="61">
        <v>0</v>
      </c>
      <c r="P26" s="61">
        <v>1</v>
      </c>
      <c r="Q26" s="61">
        <v>1</v>
      </c>
      <c r="R26" s="61">
        <v>0</v>
      </c>
      <c r="S26" s="61">
        <v>0</v>
      </c>
      <c r="T26" s="61">
        <v>0</v>
      </c>
      <c r="U26" s="61">
        <v>1</v>
      </c>
      <c r="V26" s="61">
        <v>1987</v>
      </c>
      <c r="W26" s="61">
        <f t="shared" si="0"/>
        <v>14</v>
      </c>
      <c r="X26" s="61">
        <v>0</v>
      </c>
      <c r="Y26" s="61">
        <v>1775</v>
      </c>
      <c r="Z26" s="61">
        <v>0</v>
      </c>
      <c r="AA26" s="111">
        <v>0</v>
      </c>
      <c r="AB26" s="61">
        <v>0</v>
      </c>
      <c r="AC26" s="61">
        <v>0</v>
      </c>
      <c r="AD26" s="61">
        <v>0</v>
      </c>
      <c r="AE26" s="61">
        <v>0</v>
      </c>
      <c r="AF26" s="61">
        <v>0</v>
      </c>
      <c r="AG26" s="61">
        <v>0</v>
      </c>
      <c r="AH26" s="61">
        <v>0</v>
      </c>
      <c r="AI26" s="61">
        <v>0</v>
      </c>
      <c r="AJ26" s="61">
        <v>0</v>
      </c>
      <c r="AK26" s="61">
        <f t="shared" si="1"/>
        <v>0</v>
      </c>
    </row>
    <row r="27" spans="1:37" ht="11.25">
      <c r="A27" s="65">
        <v>26</v>
      </c>
      <c r="B27" s="66">
        <v>10</v>
      </c>
      <c r="C27" s="70">
        <v>1692.333224019663</v>
      </c>
      <c r="D27" s="68" t="s">
        <v>253</v>
      </c>
      <c r="E27" s="64">
        <v>7.43386346168582</v>
      </c>
      <c r="F27" s="67">
        <v>67.30387604437333</v>
      </c>
      <c r="G27" s="64">
        <v>4.209217828519331</v>
      </c>
      <c r="H27" s="75">
        <v>25.144662142547492</v>
      </c>
      <c r="I27" s="64">
        <v>3.224645633166489</v>
      </c>
      <c r="J27" s="67">
        <v>11.64</v>
      </c>
      <c r="K27" s="68" t="s">
        <v>253</v>
      </c>
      <c r="L27" s="68" t="s">
        <v>253</v>
      </c>
      <c r="M27" s="61">
        <v>0</v>
      </c>
      <c r="N27" s="61">
        <v>1</v>
      </c>
      <c r="O27" s="61">
        <v>0</v>
      </c>
      <c r="P27" s="61">
        <v>1</v>
      </c>
      <c r="Q27" s="61">
        <v>0</v>
      </c>
      <c r="R27" s="61">
        <v>0</v>
      </c>
      <c r="S27" s="61">
        <v>1</v>
      </c>
      <c r="T27" s="61">
        <v>0</v>
      </c>
      <c r="U27" s="61">
        <v>0</v>
      </c>
      <c r="V27" s="61">
        <v>1988</v>
      </c>
      <c r="W27" s="61">
        <f t="shared" si="0"/>
        <v>15</v>
      </c>
      <c r="X27" s="61">
        <v>1</v>
      </c>
      <c r="Y27" s="69" t="s">
        <v>253</v>
      </c>
      <c r="Z27" s="61">
        <v>0</v>
      </c>
      <c r="AA27" s="111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  <c r="AG27" s="61">
        <v>0</v>
      </c>
      <c r="AH27" s="61">
        <v>0</v>
      </c>
      <c r="AI27" s="61">
        <v>0</v>
      </c>
      <c r="AJ27" s="61">
        <v>0</v>
      </c>
      <c r="AK27" s="61">
        <f t="shared" si="1"/>
        <v>0</v>
      </c>
    </row>
    <row r="28" spans="1:37" ht="11.25">
      <c r="A28" s="65">
        <v>27</v>
      </c>
      <c r="B28" s="66">
        <v>11</v>
      </c>
      <c r="C28" s="70">
        <v>637.3682867778837</v>
      </c>
      <c r="D28" s="68" t="s">
        <v>253</v>
      </c>
      <c r="E28" s="64">
        <v>6.457347646710137</v>
      </c>
      <c r="F28" s="67">
        <v>37.03936940920548</v>
      </c>
      <c r="G28" s="64">
        <v>3.6119813850435736</v>
      </c>
      <c r="H28" s="75">
        <v>17.207860094385868</v>
      </c>
      <c r="I28" s="64">
        <v>2.845366261666564</v>
      </c>
      <c r="J28" s="67">
        <v>16.45</v>
      </c>
      <c r="K28" s="68" t="s">
        <v>253</v>
      </c>
      <c r="L28" s="68" t="s">
        <v>253</v>
      </c>
      <c r="M28" s="61">
        <v>0</v>
      </c>
      <c r="N28" s="61">
        <v>1</v>
      </c>
      <c r="O28" s="61">
        <v>1</v>
      </c>
      <c r="P28" s="61">
        <v>1</v>
      </c>
      <c r="Q28" s="61">
        <v>0</v>
      </c>
      <c r="R28" s="61">
        <v>0</v>
      </c>
      <c r="S28" s="61">
        <v>1</v>
      </c>
      <c r="T28" s="61">
        <v>0</v>
      </c>
      <c r="U28" s="61">
        <v>0</v>
      </c>
      <c r="V28" s="61">
        <v>1994</v>
      </c>
      <c r="W28" s="61">
        <f t="shared" si="0"/>
        <v>21</v>
      </c>
      <c r="X28" s="61">
        <v>0</v>
      </c>
      <c r="Y28" s="69" t="s">
        <v>253</v>
      </c>
      <c r="Z28" s="61">
        <v>0</v>
      </c>
      <c r="AA28" s="11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>
        <v>0</v>
      </c>
      <c r="AH28" s="61">
        <v>0</v>
      </c>
      <c r="AI28" s="61">
        <v>0</v>
      </c>
      <c r="AJ28" s="61">
        <v>0</v>
      </c>
      <c r="AK28" s="61">
        <f t="shared" si="1"/>
        <v>0</v>
      </c>
    </row>
    <row r="29" spans="1:37" ht="11.25">
      <c r="A29" s="65">
        <v>28</v>
      </c>
      <c r="B29" s="66">
        <v>11</v>
      </c>
      <c r="C29" s="70">
        <v>726.7454036797576</v>
      </c>
      <c r="D29" s="68" t="s">
        <v>253</v>
      </c>
      <c r="E29" s="64">
        <v>6.588576214932928</v>
      </c>
      <c r="F29" s="67">
        <v>42.23333986291887</v>
      </c>
      <c r="G29" s="64">
        <v>3.743209953266364</v>
      </c>
      <c r="H29" s="75">
        <v>17.207860094385868</v>
      </c>
      <c r="I29" s="64">
        <v>2.845366261666564</v>
      </c>
      <c r="J29" s="67">
        <v>16.45</v>
      </c>
      <c r="K29" s="68" t="s">
        <v>253</v>
      </c>
      <c r="L29" s="68" t="s">
        <v>253</v>
      </c>
      <c r="M29" s="61">
        <v>0</v>
      </c>
      <c r="N29" s="61">
        <v>1</v>
      </c>
      <c r="O29" s="61">
        <v>1</v>
      </c>
      <c r="P29" s="61">
        <v>1</v>
      </c>
      <c r="Q29" s="61">
        <v>0</v>
      </c>
      <c r="R29" s="61">
        <v>0</v>
      </c>
      <c r="S29" s="61">
        <v>1</v>
      </c>
      <c r="T29" s="61">
        <v>0</v>
      </c>
      <c r="U29" s="61">
        <v>0</v>
      </c>
      <c r="V29" s="61">
        <v>1994</v>
      </c>
      <c r="W29" s="61">
        <f t="shared" si="0"/>
        <v>21</v>
      </c>
      <c r="X29" s="61">
        <v>0</v>
      </c>
      <c r="Y29" s="69" t="s">
        <v>253</v>
      </c>
      <c r="Z29" s="61">
        <v>0</v>
      </c>
      <c r="AA29" s="11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  <c r="AG29" s="61">
        <v>0</v>
      </c>
      <c r="AH29" s="61">
        <v>0</v>
      </c>
      <c r="AI29" s="61">
        <v>0</v>
      </c>
      <c r="AJ29" s="61">
        <v>0</v>
      </c>
      <c r="AK29" s="61">
        <f t="shared" si="1"/>
        <v>0</v>
      </c>
    </row>
    <row r="30" spans="1:37" ht="11.25">
      <c r="A30" s="65">
        <v>29</v>
      </c>
      <c r="B30" s="66">
        <v>12</v>
      </c>
      <c r="C30" s="70">
        <v>6311.773691437333</v>
      </c>
      <c r="D30" s="68" t="s">
        <v>253</v>
      </c>
      <c r="E30" s="64">
        <v>8.750172008181641</v>
      </c>
      <c r="F30" s="67">
        <v>338.35889133790226</v>
      </c>
      <c r="G30" s="64">
        <v>5.824107140854911</v>
      </c>
      <c r="H30" s="75">
        <v>18.654079597199285</v>
      </c>
      <c r="I30" s="64">
        <v>2.9260648673267293</v>
      </c>
      <c r="J30" s="67">
        <v>6.49</v>
      </c>
      <c r="K30" s="1">
        <v>3.42</v>
      </c>
      <c r="L30" s="1">
        <v>1.71</v>
      </c>
      <c r="M30" s="61">
        <v>1</v>
      </c>
      <c r="N30" s="61">
        <v>0</v>
      </c>
      <c r="O30" s="61">
        <v>0</v>
      </c>
      <c r="P30" s="61">
        <v>1</v>
      </c>
      <c r="Q30" s="61">
        <v>1</v>
      </c>
      <c r="R30" s="61">
        <v>0</v>
      </c>
      <c r="S30" s="61">
        <v>0</v>
      </c>
      <c r="T30" s="61">
        <v>0</v>
      </c>
      <c r="U30" s="61">
        <v>1</v>
      </c>
      <c r="V30" s="61">
        <v>1995</v>
      </c>
      <c r="W30" s="61">
        <f t="shared" si="0"/>
        <v>22</v>
      </c>
      <c r="X30" s="61">
        <v>1</v>
      </c>
      <c r="Y30" s="61">
        <v>499</v>
      </c>
      <c r="Z30" s="61">
        <v>0</v>
      </c>
      <c r="AA30" s="111">
        <v>0</v>
      </c>
      <c r="AB30" s="61">
        <v>1</v>
      </c>
      <c r="AC30" s="61">
        <v>0</v>
      </c>
      <c r="AD30" s="61">
        <v>0</v>
      </c>
      <c r="AE30" s="61">
        <v>0</v>
      </c>
      <c r="AF30" s="61">
        <v>0</v>
      </c>
      <c r="AG30" s="61">
        <v>0</v>
      </c>
      <c r="AH30" s="61">
        <v>1</v>
      </c>
      <c r="AI30" s="61">
        <v>0</v>
      </c>
      <c r="AJ30" s="61">
        <v>0</v>
      </c>
      <c r="AK30" s="61">
        <f t="shared" si="1"/>
        <v>0</v>
      </c>
    </row>
    <row r="31" spans="1:37" ht="11.25">
      <c r="A31" s="65">
        <v>30</v>
      </c>
      <c r="B31" s="66">
        <v>12</v>
      </c>
      <c r="C31" s="70">
        <v>5241.98154034626</v>
      </c>
      <c r="D31" s="68" t="s">
        <v>253</v>
      </c>
      <c r="E31" s="64">
        <v>8.564454862386548</v>
      </c>
      <c r="F31" s="67">
        <v>281.0099267043595</v>
      </c>
      <c r="G31" s="64">
        <v>5.638389995059819</v>
      </c>
      <c r="H31" s="75">
        <v>18.654079597199285</v>
      </c>
      <c r="I31" s="64">
        <v>2.9260648673267293</v>
      </c>
      <c r="J31" s="67">
        <v>6.49</v>
      </c>
      <c r="K31" s="1">
        <v>3.42</v>
      </c>
      <c r="L31" s="1">
        <v>1.71</v>
      </c>
      <c r="M31" s="61">
        <v>1</v>
      </c>
      <c r="N31" s="61">
        <v>0</v>
      </c>
      <c r="O31" s="61">
        <v>0</v>
      </c>
      <c r="P31" s="61">
        <v>0</v>
      </c>
      <c r="Q31" s="61">
        <v>0</v>
      </c>
      <c r="R31" s="61">
        <v>1</v>
      </c>
      <c r="S31" s="61">
        <v>0</v>
      </c>
      <c r="T31" s="61">
        <v>0</v>
      </c>
      <c r="U31" s="61">
        <v>1</v>
      </c>
      <c r="V31" s="61">
        <v>1995</v>
      </c>
      <c r="W31" s="61">
        <f t="shared" si="0"/>
        <v>22</v>
      </c>
      <c r="X31" s="61">
        <v>1</v>
      </c>
      <c r="Y31" s="61">
        <v>233</v>
      </c>
      <c r="Z31" s="61">
        <v>0</v>
      </c>
      <c r="AA31" s="111">
        <v>0</v>
      </c>
      <c r="AB31" s="61">
        <v>1</v>
      </c>
      <c r="AC31" s="61">
        <v>0</v>
      </c>
      <c r="AD31" s="61">
        <v>0</v>
      </c>
      <c r="AE31" s="61">
        <v>1</v>
      </c>
      <c r="AF31" s="61">
        <v>0</v>
      </c>
      <c r="AG31" s="61">
        <v>0</v>
      </c>
      <c r="AH31" s="61">
        <v>0</v>
      </c>
      <c r="AI31" s="61">
        <v>0</v>
      </c>
      <c r="AJ31" s="61">
        <v>0</v>
      </c>
      <c r="AK31" s="61">
        <f t="shared" si="1"/>
        <v>0</v>
      </c>
    </row>
    <row r="32" spans="1:37" ht="11.25">
      <c r="A32" s="65">
        <v>31</v>
      </c>
      <c r="B32" s="66">
        <v>13</v>
      </c>
      <c r="C32" s="70">
        <v>1902.7722771926217</v>
      </c>
      <c r="D32" s="68" t="s">
        <v>253</v>
      </c>
      <c r="E32" s="64">
        <v>7.551067194971552</v>
      </c>
      <c r="F32" s="67">
        <v>75.67301029560961</v>
      </c>
      <c r="G32" s="64">
        <v>4.326421561805064</v>
      </c>
      <c r="H32" s="75">
        <v>25.144662142547492</v>
      </c>
      <c r="I32" s="64">
        <v>3.224645633166489</v>
      </c>
      <c r="J32" s="67">
        <v>18.18</v>
      </c>
      <c r="K32" s="68" t="s">
        <v>253</v>
      </c>
      <c r="L32" s="68" t="s">
        <v>253</v>
      </c>
      <c r="M32" s="61">
        <v>0</v>
      </c>
      <c r="N32" s="61">
        <v>0</v>
      </c>
      <c r="O32" s="61">
        <v>0</v>
      </c>
      <c r="P32" s="61">
        <v>1</v>
      </c>
      <c r="Q32" s="61">
        <v>0</v>
      </c>
      <c r="R32" s="61">
        <v>0</v>
      </c>
      <c r="S32" s="61">
        <v>1</v>
      </c>
      <c r="T32" s="61">
        <v>0</v>
      </c>
      <c r="U32" s="61">
        <v>1</v>
      </c>
      <c r="V32" s="61">
        <v>1988</v>
      </c>
      <c r="W32" s="61">
        <f t="shared" si="0"/>
        <v>15</v>
      </c>
      <c r="X32" s="61">
        <v>0</v>
      </c>
      <c r="Y32" s="69" t="s">
        <v>253</v>
      </c>
      <c r="Z32" s="61">
        <v>0</v>
      </c>
      <c r="AA32" s="11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  <c r="AI32" s="61">
        <v>0</v>
      </c>
      <c r="AJ32" s="61">
        <v>0</v>
      </c>
      <c r="AK32" s="61">
        <f t="shared" si="1"/>
        <v>0</v>
      </c>
    </row>
    <row r="33" spans="1:37" ht="11.25">
      <c r="A33" s="65">
        <v>32</v>
      </c>
      <c r="B33" s="66">
        <v>14</v>
      </c>
      <c r="C33" s="70">
        <v>10149.040676649349</v>
      </c>
      <c r="D33" s="68">
        <v>6024.138179414673</v>
      </c>
      <c r="E33" s="64">
        <v>9.225134465387319</v>
      </c>
      <c r="F33" s="67">
        <v>692.2328856012479</v>
      </c>
      <c r="G33" s="64">
        <v>6.539922438887021</v>
      </c>
      <c r="H33" s="75">
        <v>14.661309636906763</v>
      </c>
      <c r="I33" s="64">
        <v>2.6852120265002974</v>
      </c>
      <c r="J33" s="67">
        <v>10.83</v>
      </c>
      <c r="K33" s="67">
        <v>8</v>
      </c>
      <c r="L33" s="67">
        <v>4</v>
      </c>
      <c r="M33" s="61">
        <v>1</v>
      </c>
      <c r="N33" s="61">
        <v>0</v>
      </c>
      <c r="O33" s="61">
        <v>1</v>
      </c>
      <c r="P33" s="61">
        <v>1</v>
      </c>
      <c r="Q33" s="61">
        <v>1</v>
      </c>
      <c r="R33" s="61">
        <v>0</v>
      </c>
      <c r="S33" s="61">
        <v>0</v>
      </c>
      <c r="T33" s="61">
        <v>0</v>
      </c>
      <c r="U33" s="61">
        <v>1</v>
      </c>
      <c r="V33" s="61">
        <v>1982</v>
      </c>
      <c r="W33" s="61">
        <f t="shared" si="0"/>
        <v>9</v>
      </c>
      <c r="X33" s="61">
        <v>1</v>
      </c>
      <c r="Y33" s="61">
        <v>988</v>
      </c>
      <c r="Z33" s="61">
        <v>0</v>
      </c>
      <c r="AA33" s="111">
        <v>1</v>
      </c>
      <c r="AB33" s="61">
        <v>0</v>
      </c>
      <c r="AC33" s="61">
        <v>0</v>
      </c>
      <c r="AD33" s="61">
        <v>0</v>
      </c>
      <c r="AE33" s="61">
        <v>0</v>
      </c>
      <c r="AF33" s="61">
        <v>0</v>
      </c>
      <c r="AG33" s="61">
        <v>1</v>
      </c>
      <c r="AH33" s="61">
        <v>0</v>
      </c>
      <c r="AI33" s="61">
        <v>0</v>
      </c>
      <c r="AJ33" s="61">
        <v>1</v>
      </c>
      <c r="AK33" s="61">
        <f t="shared" si="1"/>
        <v>0</v>
      </c>
    </row>
    <row r="34" spans="1:37" ht="11.25">
      <c r="A34" s="65">
        <v>33</v>
      </c>
      <c r="B34" s="66">
        <v>14</v>
      </c>
      <c r="C34" s="70">
        <v>6587.973772561859</v>
      </c>
      <c r="D34" s="68">
        <v>3086.2579835424926</v>
      </c>
      <c r="E34" s="64">
        <v>8.793001110196993</v>
      </c>
      <c r="F34" s="67">
        <v>449.3441538113363</v>
      </c>
      <c r="G34" s="64">
        <v>6.107789083696694</v>
      </c>
      <c r="H34" s="75">
        <v>14.661309636906763</v>
      </c>
      <c r="I34" s="64">
        <v>2.6852120265002974</v>
      </c>
      <c r="J34" s="67">
        <v>10.83</v>
      </c>
      <c r="K34" s="67">
        <v>8</v>
      </c>
      <c r="L34" s="67">
        <v>1</v>
      </c>
      <c r="M34" s="61">
        <v>1</v>
      </c>
      <c r="N34" s="61">
        <v>0</v>
      </c>
      <c r="O34" s="61">
        <v>1</v>
      </c>
      <c r="P34" s="61">
        <v>1</v>
      </c>
      <c r="Q34" s="61">
        <v>1</v>
      </c>
      <c r="R34" s="61">
        <v>0</v>
      </c>
      <c r="S34" s="61">
        <v>0</v>
      </c>
      <c r="T34" s="61">
        <v>0</v>
      </c>
      <c r="U34" s="61">
        <v>1</v>
      </c>
      <c r="V34" s="61">
        <v>1982</v>
      </c>
      <c r="W34" s="61">
        <f t="shared" si="0"/>
        <v>9</v>
      </c>
      <c r="X34" s="61">
        <v>1</v>
      </c>
      <c r="Y34" s="61">
        <v>1005</v>
      </c>
      <c r="Z34" s="61">
        <v>0</v>
      </c>
      <c r="AA34" s="111">
        <v>1</v>
      </c>
      <c r="AB34" s="61">
        <v>0</v>
      </c>
      <c r="AC34" s="61">
        <v>0</v>
      </c>
      <c r="AD34" s="61">
        <v>0</v>
      </c>
      <c r="AE34" s="61">
        <v>0</v>
      </c>
      <c r="AF34" s="61">
        <v>0</v>
      </c>
      <c r="AG34" s="61">
        <v>1</v>
      </c>
      <c r="AH34" s="61">
        <v>0</v>
      </c>
      <c r="AI34" s="61">
        <v>0</v>
      </c>
      <c r="AJ34" s="61">
        <v>1</v>
      </c>
      <c r="AK34" s="61">
        <f t="shared" si="1"/>
        <v>0</v>
      </c>
    </row>
    <row r="35" spans="1:37" ht="11.25">
      <c r="A35" s="65">
        <v>34</v>
      </c>
      <c r="B35" s="66">
        <v>14</v>
      </c>
      <c r="C35" s="70">
        <v>4243.604727370927</v>
      </c>
      <c r="D35" s="68">
        <v>1483.7778767031214</v>
      </c>
      <c r="E35" s="64">
        <v>8.35316835858462</v>
      </c>
      <c r="F35" s="67">
        <v>289.4424053829779</v>
      </c>
      <c r="G35" s="64">
        <v>5.667956332084323</v>
      </c>
      <c r="H35" s="75">
        <v>14.661309636906763</v>
      </c>
      <c r="I35" s="64">
        <v>2.6852120265002974</v>
      </c>
      <c r="J35" s="67">
        <v>10.83</v>
      </c>
      <c r="K35" s="67">
        <v>10</v>
      </c>
      <c r="L35" s="67">
        <v>5</v>
      </c>
      <c r="M35" s="61">
        <v>1</v>
      </c>
      <c r="N35" s="61">
        <v>0</v>
      </c>
      <c r="O35" s="61">
        <v>1</v>
      </c>
      <c r="P35" s="61">
        <v>1</v>
      </c>
      <c r="Q35" s="61">
        <v>1</v>
      </c>
      <c r="R35" s="61">
        <v>0</v>
      </c>
      <c r="S35" s="61">
        <v>0</v>
      </c>
      <c r="T35" s="61">
        <v>0</v>
      </c>
      <c r="U35" s="61">
        <v>1</v>
      </c>
      <c r="V35" s="61">
        <v>1982</v>
      </c>
      <c r="W35" s="61">
        <f t="shared" si="0"/>
        <v>9</v>
      </c>
      <c r="X35" s="61">
        <v>1</v>
      </c>
      <c r="Y35" s="61">
        <v>952</v>
      </c>
      <c r="Z35" s="61">
        <v>0</v>
      </c>
      <c r="AA35" s="111">
        <v>1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  <c r="AG35" s="61">
        <v>0</v>
      </c>
      <c r="AH35" s="61">
        <v>1</v>
      </c>
      <c r="AI35" s="61">
        <v>0</v>
      </c>
      <c r="AJ35" s="61">
        <v>1</v>
      </c>
      <c r="AK35" s="61">
        <f t="shared" si="1"/>
        <v>0</v>
      </c>
    </row>
    <row r="36" spans="1:37" ht="11.25">
      <c r="A36" s="65">
        <v>35</v>
      </c>
      <c r="B36" s="66">
        <v>14</v>
      </c>
      <c r="C36" s="70">
        <v>6558.298215027797</v>
      </c>
      <c r="D36" s="68">
        <v>1187.022301362497</v>
      </c>
      <c r="E36" s="64">
        <v>8.788486429842466</v>
      </c>
      <c r="F36" s="67">
        <v>447.3200810464204</v>
      </c>
      <c r="G36" s="64">
        <v>6.103274403342168</v>
      </c>
      <c r="H36" s="75">
        <v>14.661309636906763</v>
      </c>
      <c r="I36" s="64">
        <v>2.6852120265002974</v>
      </c>
      <c r="J36" s="67">
        <v>10.83</v>
      </c>
      <c r="K36" s="67">
        <v>10</v>
      </c>
      <c r="L36" s="67">
        <v>2</v>
      </c>
      <c r="M36" s="61">
        <v>1</v>
      </c>
      <c r="N36" s="61">
        <v>0</v>
      </c>
      <c r="O36" s="61">
        <v>1</v>
      </c>
      <c r="P36" s="61">
        <v>1</v>
      </c>
      <c r="Q36" s="61">
        <v>1</v>
      </c>
      <c r="R36" s="61">
        <v>0</v>
      </c>
      <c r="S36" s="61">
        <v>0</v>
      </c>
      <c r="T36" s="61">
        <v>0</v>
      </c>
      <c r="U36" s="61">
        <v>1</v>
      </c>
      <c r="V36" s="61">
        <v>1982</v>
      </c>
      <c r="W36" s="61">
        <f t="shared" si="0"/>
        <v>9</v>
      </c>
      <c r="X36" s="61">
        <v>1</v>
      </c>
      <c r="Y36" s="61">
        <v>958</v>
      </c>
      <c r="Z36" s="61">
        <v>0</v>
      </c>
      <c r="AA36" s="111">
        <v>1</v>
      </c>
      <c r="AB36" s="61">
        <v>0</v>
      </c>
      <c r="AC36" s="61">
        <v>0</v>
      </c>
      <c r="AD36" s="61">
        <v>0</v>
      </c>
      <c r="AE36" s="61">
        <v>0</v>
      </c>
      <c r="AF36" s="61">
        <v>0</v>
      </c>
      <c r="AG36" s="61">
        <v>0</v>
      </c>
      <c r="AH36" s="61">
        <v>1</v>
      </c>
      <c r="AI36" s="61">
        <v>0</v>
      </c>
      <c r="AJ36" s="61">
        <v>1</v>
      </c>
      <c r="AK36" s="61">
        <f t="shared" si="1"/>
        <v>0</v>
      </c>
    </row>
    <row r="37" spans="1:37" ht="11.25">
      <c r="A37" s="65">
        <v>36</v>
      </c>
      <c r="B37" s="66">
        <v>14</v>
      </c>
      <c r="C37" s="70">
        <v>593.5111506812485</v>
      </c>
      <c r="D37" s="68">
        <v>204.76134698503074</v>
      </c>
      <c r="E37" s="64">
        <v>6.386056001878704</v>
      </c>
      <c r="F37" s="67">
        <v>40.481455298318586</v>
      </c>
      <c r="G37" s="64">
        <v>3.7008439753784064</v>
      </c>
      <c r="H37" s="75">
        <v>14.661309636906763</v>
      </c>
      <c r="I37" s="64">
        <v>2.6852120265002974</v>
      </c>
      <c r="J37" s="67">
        <v>10.83</v>
      </c>
      <c r="K37" s="67">
        <v>12</v>
      </c>
      <c r="L37" s="67">
        <v>3</v>
      </c>
      <c r="M37" s="61">
        <v>1</v>
      </c>
      <c r="N37" s="61">
        <v>0</v>
      </c>
      <c r="O37" s="61">
        <v>1</v>
      </c>
      <c r="P37" s="61">
        <v>0</v>
      </c>
      <c r="Q37" s="61">
        <v>0</v>
      </c>
      <c r="R37" s="61">
        <v>1</v>
      </c>
      <c r="S37" s="61">
        <v>0</v>
      </c>
      <c r="T37" s="61">
        <v>0</v>
      </c>
      <c r="U37" s="61">
        <v>1</v>
      </c>
      <c r="V37" s="61">
        <v>1982</v>
      </c>
      <c r="W37" s="61">
        <f t="shared" si="0"/>
        <v>9</v>
      </c>
      <c r="X37" s="61">
        <v>1</v>
      </c>
      <c r="Y37" s="61">
        <v>986</v>
      </c>
      <c r="Z37" s="61">
        <v>0</v>
      </c>
      <c r="AA37" s="111">
        <v>1</v>
      </c>
      <c r="AB37" s="61">
        <v>0</v>
      </c>
      <c r="AC37" s="61">
        <v>0</v>
      </c>
      <c r="AD37" s="61">
        <v>0</v>
      </c>
      <c r="AE37" s="61">
        <v>1</v>
      </c>
      <c r="AF37" s="61">
        <v>0</v>
      </c>
      <c r="AG37" s="61">
        <v>0</v>
      </c>
      <c r="AH37" s="61">
        <v>0</v>
      </c>
      <c r="AI37" s="61">
        <v>0</v>
      </c>
      <c r="AJ37" s="61">
        <v>1</v>
      </c>
      <c r="AK37" s="61">
        <f t="shared" si="1"/>
        <v>0</v>
      </c>
    </row>
    <row r="38" spans="1:37" ht="11.25">
      <c r="A38" s="65">
        <v>37</v>
      </c>
      <c r="B38" s="66">
        <v>14</v>
      </c>
      <c r="C38" s="70">
        <v>830.9156109537481</v>
      </c>
      <c r="D38" s="68">
        <v>175.08578945096835</v>
      </c>
      <c r="E38" s="64">
        <v>6.722528238499917</v>
      </c>
      <c r="F38" s="67">
        <v>56.67403741764602</v>
      </c>
      <c r="G38" s="64">
        <v>4.037316211999619</v>
      </c>
      <c r="H38" s="75">
        <v>14.661309636906763</v>
      </c>
      <c r="I38" s="64">
        <v>2.6852120265002974</v>
      </c>
      <c r="J38" s="67">
        <v>10.83</v>
      </c>
      <c r="K38" s="67">
        <v>12</v>
      </c>
      <c r="L38" s="67">
        <v>3</v>
      </c>
      <c r="M38" s="61">
        <v>1</v>
      </c>
      <c r="N38" s="61">
        <v>0</v>
      </c>
      <c r="O38" s="61">
        <v>1</v>
      </c>
      <c r="P38" s="61">
        <v>0</v>
      </c>
      <c r="Q38" s="61">
        <v>0</v>
      </c>
      <c r="R38" s="61">
        <v>1</v>
      </c>
      <c r="S38" s="61">
        <v>0</v>
      </c>
      <c r="T38" s="61">
        <v>0</v>
      </c>
      <c r="U38" s="61">
        <v>1</v>
      </c>
      <c r="V38" s="61">
        <v>1982</v>
      </c>
      <c r="W38" s="61">
        <f t="shared" si="0"/>
        <v>9</v>
      </c>
      <c r="X38" s="61">
        <v>1</v>
      </c>
      <c r="Y38" s="61">
        <v>955</v>
      </c>
      <c r="Z38" s="61">
        <v>0</v>
      </c>
      <c r="AA38" s="111">
        <v>1</v>
      </c>
      <c r="AB38" s="61">
        <v>0</v>
      </c>
      <c r="AC38" s="61">
        <v>0</v>
      </c>
      <c r="AD38" s="61">
        <v>0</v>
      </c>
      <c r="AE38" s="61">
        <v>0</v>
      </c>
      <c r="AF38" s="61">
        <v>1</v>
      </c>
      <c r="AG38" s="61">
        <v>0</v>
      </c>
      <c r="AH38" s="61">
        <v>0</v>
      </c>
      <c r="AI38" s="61">
        <v>0</v>
      </c>
      <c r="AJ38" s="61">
        <v>1</v>
      </c>
      <c r="AK38" s="61">
        <f t="shared" si="1"/>
        <v>0</v>
      </c>
    </row>
    <row r="39" spans="1:37" ht="11.25">
      <c r="A39" s="65">
        <v>38</v>
      </c>
      <c r="B39" s="66">
        <v>15</v>
      </c>
      <c r="C39" s="70">
        <v>744.7724293421945</v>
      </c>
      <c r="D39" s="68">
        <v>158.20329381451845</v>
      </c>
      <c r="E39" s="64">
        <v>6.613078707745729</v>
      </c>
      <c r="F39" s="67">
        <v>35.27924299225826</v>
      </c>
      <c r="G39" s="64">
        <v>3.563294773772846</v>
      </c>
      <c r="H39" s="75">
        <v>21.110782606804477</v>
      </c>
      <c r="I39" s="64">
        <v>3.049783933972883</v>
      </c>
      <c r="J39" s="67">
        <v>13.08</v>
      </c>
      <c r="K39" s="67">
        <v>11</v>
      </c>
      <c r="L39" s="67">
        <v>2.2</v>
      </c>
      <c r="M39" s="61">
        <v>1</v>
      </c>
      <c r="N39" s="61">
        <v>0</v>
      </c>
      <c r="O39" s="61">
        <v>1</v>
      </c>
      <c r="P39" s="61">
        <v>0</v>
      </c>
      <c r="Q39" s="61">
        <v>1</v>
      </c>
      <c r="R39" s="61">
        <v>0</v>
      </c>
      <c r="S39" s="61">
        <v>0</v>
      </c>
      <c r="T39" s="61">
        <v>0</v>
      </c>
      <c r="U39" s="61">
        <v>1</v>
      </c>
      <c r="V39" s="61">
        <v>1993</v>
      </c>
      <c r="W39" s="61">
        <f t="shared" si="0"/>
        <v>20</v>
      </c>
      <c r="X39" s="61">
        <v>1</v>
      </c>
      <c r="Y39" s="61">
        <v>926</v>
      </c>
      <c r="Z39" s="61">
        <v>0</v>
      </c>
      <c r="AA39" s="111">
        <v>0</v>
      </c>
      <c r="AB39" s="61">
        <v>0</v>
      </c>
      <c r="AC39" s="61">
        <v>0</v>
      </c>
      <c r="AD39" s="61">
        <v>1</v>
      </c>
      <c r="AE39" s="61">
        <v>0</v>
      </c>
      <c r="AF39" s="61">
        <v>0</v>
      </c>
      <c r="AG39" s="61">
        <v>1</v>
      </c>
      <c r="AH39" s="61">
        <v>0</v>
      </c>
      <c r="AI39" s="61">
        <v>0</v>
      </c>
      <c r="AJ39" s="61">
        <v>1</v>
      </c>
      <c r="AK39" s="61">
        <f t="shared" si="1"/>
        <v>0</v>
      </c>
    </row>
    <row r="40" spans="1:37" ht="11.25">
      <c r="A40" s="65">
        <v>39</v>
      </c>
      <c r="B40" s="66">
        <v>15</v>
      </c>
      <c r="C40" s="70">
        <v>1109.8569535295449</v>
      </c>
      <c r="D40" s="68">
        <v>644.9826593976521</v>
      </c>
      <c r="E40" s="64">
        <v>7.011986415307735</v>
      </c>
      <c r="F40" s="67">
        <v>52.57298955709074</v>
      </c>
      <c r="G40" s="64">
        <v>3.9622024813348515</v>
      </c>
      <c r="H40" s="75">
        <v>21.110782606804477</v>
      </c>
      <c r="I40" s="64">
        <v>3.049783933972883</v>
      </c>
      <c r="J40" s="67">
        <v>13.08</v>
      </c>
      <c r="K40" s="67">
        <v>11</v>
      </c>
      <c r="L40" s="67">
        <v>3.3</v>
      </c>
      <c r="M40" s="61">
        <v>1</v>
      </c>
      <c r="N40" s="61">
        <v>0</v>
      </c>
      <c r="O40" s="61">
        <v>1</v>
      </c>
      <c r="P40" s="61">
        <v>1</v>
      </c>
      <c r="Q40" s="61">
        <v>1</v>
      </c>
      <c r="R40" s="61">
        <v>0</v>
      </c>
      <c r="S40" s="61">
        <v>0</v>
      </c>
      <c r="T40" s="61">
        <v>0</v>
      </c>
      <c r="U40" s="61">
        <v>1</v>
      </c>
      <c r="V40" s="61">
        <v>1993</v>
      </c>
      <c r="W40" s="61">
        <f t="shared" si="0"/>
        <v>20</v>
      </c>
      <c r="X40" s="61">
        <v>1</v>
      </c>
      <c r="Y40" s="61">
        <v>908</v>
      </c>
      <c r="Z40" s="61">
        <v>0</v>
      </c>
      <c r="AA40" s="111">
        <v>0</v>
      </c>
      <c r="AB40" s="61">
        <v>0</v>
      </c>
      <c r="AC40" s="61">
        <v>0</v>
      </c>
      <c r="AD40" s="61">
        <v>1</v>
      </c>
      <c r="AE40" s="61">
        <v>0</v>
      </c>
      <c r="AF40" s="61">
        <v>0</v>
      </c>
      <c r="AG40" s="61">
        <v>0</v>
      </c>
      <c r="AH40" s="61">
        <v>1</v>
      </c>
      <c r="AI40" s="61">
        <v>0</v>
      </c>
      <c r="AJ40" s="61">
        <v>1</v>
      </c>
      <c r="AK40" s="61">
        <f t="shared" si="1"/>
        <v>0</v>
      </c>
    </row>
    <row r="41" spans="1:37" ht="11.25">
      <c r="A41" s="65">
        <v>40</v>
      </c>
      <c r="B41" s="66">
        <v>15</v>
      </c>
      <c r="C41" s="70">
        <v>994.2468542035506</v>
      </c>
      <c r="D41" s="68">
        <v>535.457302141447</v>
      </c>
      <c r="E41" s="64">
        <v>6.901985520093406</v>
      </c>
      <c r="F41" s="67">
        <v>47.096636478227126</v>
      </c>
      <c r="G41" s="64">
        <v>3.8522015861205228</v>
      </c>
      <c r="H41" s="75">
        <v>21.110782606804477</v>
      </c>
      <c r="I41" s="64">
        <v>3.049783933972883</v>
      </c>
      <c r="J41" s="67">
        <v>13.08</v>
      </c>
      <c r="K41" s="67">
        <v>11</v>
      </c>
      <c r="L41" s="67">
        <v>3.3</v>
      </c>
      <c r="M41" s="61">
        <v>1</v>
      </c>
      <c r="N41" s="61">
        <v>0</v>
      </c>
      <c r="O41" s="61">
        <v>1</v>
      </c>
      <c r="P41" s="61">
        <v>0</v>
      </c>
      <c r="Q41" s="61">
        <v>0</v>
      </c>
      <c r="R41" s="61">
        <v>1</v>
      </c>
      <c r="S41" s="61">
        <v>0</v>
      </c>
      <c r="T41" s="61">
        <v>0</v>
      </c>
      <c r="U41" s="61">
        <v>1</v>
      </c>
      <c r="V41" s="61">
        <v>1993</v>
      </c>
      <c r="W41" s="61">
        <f t="shared" si="0"/>
        <v>20</v>
      </c>
      <c r="X41" s="61">
        <v>1</v>
      </c>
      <c r="Y41" s="61">
        <v>907</v>
      </c>
      <c r="Z41" s="61">
        <v>0</v>
      </c>
      <c r="AA41" s="111">
        <v>0</v>
      </c>
      <c r="AB41" s="61">
        <v>0</v>
      </c>
      <c r="AC41" s="61">
        <v>0</v>
      </c>
      <c r="AD41" s="61">
        <v>1</v>
      </c>
      <c r="AE41" s="61">
        <v>1</v>
      </c>
      <c r="AF41" s="61">
        <v>0</v>
      </c>
      <c r="AG41" s="61">
        <v>0</v>
      </c>
      <c r="AH41" s="61">
        <v>0</v>
      </c>
      <c r="AI41" s="61">
        <v>0</v>
      </c>
      <c r="AJ41" s="61">
        <v>1</v>
      </c>
      <c r="AK41" s="61">
        <f t="shared" si="1"/>
        <v>0</v>
      </c>
    </row>
    <row r="42" spans="1:37" ht="11.25">
      <c r="A42" s="65">
        <v>41</v>
      </c>
      <c r="B42" s="66">
        <v>16</v>
      </c>
      <c r="C42" s="70">
        <v>1738.5129995883685</v>
      </c>
      <c r="D42" s="68" t="s">
        <v>253</v>
      </c>
      <c r="E42" s="64">
        <v>7.460785428893856</v>
      </c>
      <c r="F42" s="67">
        <v>81.61332480156395</v>
      </c>
      <c r="G42" s="64">
        <v>4.401992542775838</v>
      </c>
      <c r="H42" s="75">
        <v>21.30182790390441</v>
      </c>
      <c r="I42" s="64">
        <v>3.058792886118018</v>
      </c>
      <c r="J42" s="67">
        <v>16.05</v>
      </c>
      <c r="K42" s="67">
        <v>40</v>
      </c>
      <c r="L42" s="67">
        <v>2</v>
      </c>
      <c r="M42" s="61">
        <v>1</v>
      </c>
      <c r="N42" s="61">
        <v>0</v>
      </c>
      <c r="O42" s="61">
        <v>0</v>
      </c>
      <c r="P42" s="61">
        <v>1</v>
      </c>
      <c r="Q42" s="61">
        <v>1</v>
      </c>
      <c r="R42" s="61">
        <v>0</v>
      </c>
      <c r="S42" s="61">
        <v>0</v>
      </c>
      <c r="T42" s="61">
        <v>0</v>
      </c>
      <c r="U42" s="61">
        <v>1</v>
      </c>
      <c r="V42" s="61">
        <v>1986</v>
      </c>
      <c r="W42" s="61">
        <f t="shared" si="0"/>
        <v>13</v>
      </c>
      <c r="X42" s="61">
        <v>0</v>
      </c>
      <c r="Y42" s="61">
        <v>191</v>
      </c>
      <c r="Z42" s="61">
        <v>0</v>
      </c>
      <c r="AA42" s="111">
        <v>0</v>
      </c>
      <c r="AB42" s="61">
        <v>0</v>
      </c>
      <c r="AC42" s="61">
        <v>0</v>
      </c>
      <c r="AD42" s="61">
        <v>1</v>
      </c>
      <c r="AE42" s="61">
        <v>0</v>
      </c>
      <c r="AF42" s="61">
        <v>0</v>
      </c>
      <c r="AG42" s="61">
        <v>0</v>
      </c>
      <c r="AH42" s="61">
        <v>0</v>
      </c>
      <c r="AI42" s="61">
        <v>1</v>
      </c>
      <c r="AJ42" s="61">
        <v>0</v>
      </c>
      <c r="AK42" s="61">
        <f t="shared" si="1"/>
        <v>0</v>
      </c>
    </row>
    <row r="43" spans="1:37" ht="11.25">
      <c r="A43" s="65">
        <v>42</v>
      </c>
      <c r="B43" s="66">
        <v>16</v>
      </c>
      <c r="C43" s="70">
        <v>3110.9772265401875</v>
      </c>
      <c r="D43" s="68" t="s">
        <v>253</v>
      </c>
      <c r="E43" s="64">
        <v>8.04269217656875</v>
      </c>
      <c r="F43" s="67">
        <v>146.04273588981425</v>
      </c>
      <c r="G43" s="64">
        <v>4.983899290450732</v>
      </c>
      <c r="H43" s="75">
        <v>21.30182790390441</v>
      </c>
      <c r="I43" s="64">
        <v>3.058792886118018</v>
      </c>
      <c r="J43" s="67">
        <v>16.05</v>
      </c>
      <c r="K43" s="67">
        <v>20</v>
      </c>
      <c r="L43" s="67">
        <v>-2</v>
      </c>
      <c r="M43" s="61">
        <v>1</v>
      </c>
      <c r="N43" s="61">
        <v>0</v>
      </c>
      <c r="O43" s="61">
        <v>0</v>
      </c>
      <c r="P43" s="61">
        <v>1</v>
      </c>
      <c r="Q43" s="61">
        <v>1</v>
      </c>
      <c r="R43" s="61">
        <v>0</v>
      </c>
      <c r="S43" s="61">
        <v>0</v>
      </c>
      <c r="T43" s="61">
        <v>0</v>
      </c>
      <c r="U43" s="61">
        <v>0</v>
      </c>
      <c r="V43" s="61">
        <v>1986</v>
      </c>
      <c r="W43" s="61">
        <f t="shared" si="0"/>
        <v>13</v>
      </c>
      <c r="X43" s="61">
        <v>0</v>
      </c>
      <c r="Y43" s="61">
        <v>191</v>
      </c>
      <c r="Z43" s="61">
        <v>0</v>
      </c>
      <c r="AA43" s="111">
        <v>0</v>
      </c>
      <c r="AB43" s="61">
        <v>0</v>
      </c>
      <c r="AC43" s="61">
        <v>0</v>
      </c>
      <c r="AD43" s="61">
        <v>1</v>
      </c>
      <c r="AE43" s="61">
        <v>0</v>
      </c>
      <c r="AF43" s="61">
        <v>0</v>
      </c>
      <c r="AG43" s="61">
        <v>0</v>
      </c>
      <c r="AH43" s="61">
        <v>0</v>
      </c>
      <c r="AI43" s="61">
        <v>1</v>
      </c>
      <c r="AJ43" s="61">
        <v>0</v>
      </c>
      <c r="AK43" s="61">
        <f t="shared" si="1"/>
        <v>1</v>
      </c>
    </row>
    <row r="44" spans="1:37" ht="11.25">
      <c r="A44" s="65">
        <v>43</v>
      </c>
      <c r="B44" s="66">
        <v>17</v>
      </c>
      <c r="C44" s="70">
        <v>3518.2902581043313</v>
      </c>
      <c r="D44" s="68">
        <v>581.6193746040956</v>
      </c>
      <c r="E44" s="64">
        <v>8.165730428461487</v>
      </c>
      <c r="F44" s="67">
        <v>173.72847736625513</v>
      </c>
      <c r="G44" s="64">
        <v>5.15749360549887</v>
      </c>
      <c r="H44" s="75">
        <v>20.251661163685075</v>
      </c>
      <c r="I44" s="64">
        <v>3.0082368229626155</v>
      </c>
      <c r="J44" s="67">
        <v>16.66</v>
      </c>
      <c r="K44" s="68" t="s">
        <v>253</v>
      </c>
      <c r="L44" s="67">
        <v>4</v>
      </c>
      <c r="M44" s="61">
        <v>1</v>
      </c>
      <c r="N44" s="61">
        <v>0</v>
      </c>
      <c r="O44" s="61">
        <v>1</v>
      </c>
      <c r="P44" s="61">
        <v>1</v>
      </c>
      <c r="Q44" s="61">
        <v>1</v>
      </c>
      <c r="R44" s="61">
        <v>0</v>
      </c>
      <c r="S44" s="61">
        <v>0</v>
      </c>
      <c r="T44" s="61">
        <v>0</v>
      </c>
      <c r="U44" s="61">
        <v>1</v>
      </c>
      <c r="V44" s="61">
        <v>1989</v>
      </c>
      <c r="W44" s="61">
        <f t="shared" si="0"/>
        <v>16</v>
      </c>
      <c r="X44" s="61">
        <v>1</v>
      </c>
      <c r="Y44" s="61">
        <v>93</v>
      </c>
      <c r="Z44" s="61">
        <v>0</v>
      </c>
      <c r="AA44" s="111">
        <v>0</v>
      </c>
      <c r="AB44" s="61">
        <v>0</v>
      </c>
      <c r="AC44" s="61">
        <v>0</v>
      </c>
      <c r="AD44" s="61">
        <v>1</v>
      </c>
      <c r="AE44" s="61">
        <v>0</v>
      </c>
      <c r="AF44" s="61">
        <v>0</v>
      </c>
      <c r="AG44" s="61">
        <v>0</v>
      </c>
      <c r="AH44" s="61">
        <v>0</v>
      </c>
      <c r="AI44" s="61">
        <v>1</v>
      </c>
      <c r="AJ44" s="61">
        <v>0</v>
      </c>
      <c r="AK44" s="61">
        <f t="shared" si="1"/>
        <v>0</v>
      </c>
    </row>
    <row r="45" spans="1:37" ht="11.25">
      <c r="A45" s="65">
        <v>44</v>
      </c>
      <c r="B45" s="66">
        <v>17</v>
      </c>
      <c r="C45" s="70">
        <v>3345.002710678705</v>
      </c>
      <c r="D45" s="68">
        <v>535.5322609270675</v>
      </c>
      <c r="E45" s="64">
        <v>8.115222782929326</v>
      </c>
      <c r="F45" s="67">
        <v>165.1717695473251</v>
      </c>
      <c r="G45" s="64">
        <v>5.1069859599667105</v>
      </c>
      <c r="H45" s="75">
        <v>20.251661163685075</v>
      </c>
      <c r="I45" s="64">
        <v>3.0082368229626155</v>
      </c>
      <c r="J45" s="67">
        <v>16.66</v>
      </c>
      <c r="K45" s="68" t="s">
        <v>253</v>
      </c>
      <c r="L45" s="67">
        <v>7</v>
      </c>
      <c r="M45" s="61">
        <v>1</v>
      </c>
      <c r="N45" s="61">
        <v>0</v>
      </c>
      <c r="O45" s="61">
        <v>1</v>
      </c>
      <c r="P45" s="61">
        <v>1</v>
      </c>
      <c r="Q45" s="61">
        <v>1</v>
      </c>
      <c r="R45" s="61">
        <v>0</v>
      </c>
      <c r="S45" s="61">
        <v>0</v>
      </c>
      <c r="T45" s="61">
        <v>0</v>
      </c>
      <c r="U45" s="61">
        <v>1</v>
      </c>
      <c r="V45" s="61">
        <v>1989</v>
      </c>
      <c r="W45" s="61">
        <f t="shared" si="0"/>
        <v>16</v>
      </c>
      <c r="X45" s="61">
        <v>1</v>
      </c>
      <c r="Y45" s="61">
        <v>94</v>
      </c>
      <c r="Z45" s="61">
        <v>0</v>
      </c>
      <c r="AA45" s="111">
        <v>0</v>
      </c>
      <c r="AB45" s="61">
        <v>0</v>
      </c>
      <c r="AC45" s="61">
        <v>0</v>
      </c>
      <c r="AD45" s="61">
        <v>1</v>
      </c>
      <c r="AE45" s="61">
        <v>0</v>
      </c>
      <c r="AF45" s="61">
        <v>0</v>
      </c>
      <c r="AG45" s="61">
        <v>0</v>
      </c>
      <c r="AH45" s="61">
        <v>0</v>
      </c>
      <c r="AI45" s="61">
        <v>1</v>
      </c>
      <c r="AJ45" s="61">
        <v>0</v>
      </c>
      <c r="AK45" s="61">
        <f t="shared" si="1"/>
        <v>0</v>
      </c>
    </row>
    <row r="46" spans="1:37" ht="11.25">
      <c r="A46" s="65">
        <v>45</v>
      </c>
      <c r="B46" s="66">
        <v>17</v>
      </c>
      <c r="C46" s="70">
        <v>4297.162479246108</v>
      </c>
      <c r="D46" s="68">
        <v>216.60943428203242</v>
      </c>
      <c r="E46" s="64">
        <v>8.365710195311959</v>
      </c>
      <c r="F46" s="67">
        <v>212.18814814814814</v>
      </c>
      <c r="G46" s="64">
        <v>5.357473372349343</v>
      </c>
      <c r="H46" s="75">
        <v>20.251661163685075</v>
      </c>
      <c r="I46" s="64">
        <v>3.0082368229626155</v>
      </c>
      <c r="J46" s="67">
        <v>16.66</v>
      </c>
      <c r="K46" s="68" t="s">
        <v>253</v>
      </c>
      <c r="L46" s="67">
        <v>-8</v>
      </c>
      <c r="M46" s="61">
        <v>1</v>
      </c>
      <c r="N46" s="61">
        <v>0</v>
      </c>
      <c r="O46" s="61">
        <v>1</v>
      </c>
      <c r="P46" s="61">
        <v>1</v>
      </c>
      <c r="Q46" s="61">
        <v>1</v>
      </c>
      <c r="R46" s="61">
        <v>0</v>
      </c>
      <c r="S46" s="61">
        <v>0</v>
      </c>
      <c r="T46" s="61">
        <v>0</v>
      </c>
      <c r="U46" s="61">
        <v>0</v>
      </c>
      <c r="V46" s="61">
        <v>1989</v>
      </c>
      <c r="W46" s="61">
        <f t="shared" si="0"/>
        <v>16</v>
      </c>
      <c r="X46" s="61">
        <v>1</v>
      </c>
      <c r="Y46" s="61">
        <v>94</v>
      </c>
      <c r="Z46" s="61">
        <v>0</v>
      </c>
      <c r="AA46" s="111">
        <v>0</v>
      </c>
      <c r="AB46" s="61">
        <v>0</v>
      </c>
      <c r="AC46" s="61">
        <v>0</v>
      </c>
      <c r="AD46" s="61">
        <v>1</v>
      </c>
      <c r="AE46" s="61">
        <v>0</v>
      </c>
      <c r="AF46" s="61">
        <v>0</v>
      </c>
      <c r="AG46" s="61">
        <v>0</v>
      </c>
      <c r="AH46" s="61">
        <v>0</v>
      </c>
      <c r="AI46" s="61">
        <v>1</v>
      </c>
      <c r="AJ46" s="61">
        <v>0</v>
      </c>
      <c r="AK46" s="61">
        <f t="shared" si="1"/>
        <v>1</v>
      </c>
    </row>
    <row r="47" spans="1:37" ht="11.25">
      <c r="A47" s="65">
        <v>46</v>
      </c>
      <c r="B47" s="66">
        <v>17</v>
      </c>
      <c r="C47" s="70">
        <v>4117.422735905697</v>
      </c>
      <c r="D47" s="68">
        <v>226.74859929097863</v>
      </c>
      <c r="E47" s="64">
        <v>8.322982697068374</v>
      </c>
      <c r="F47" s="67">
        <v>203.31283950617285</v>
      </c>
      <c r="G47" s="64">
        <v>5.314745874105759</v>
      </c>
      <c r="H47" s="75">
        <v>20.251661163685075</v>
      </c>
      <c r="I47" s="64">
        <v>3.0082368229626155</v>
      </c>
      <c r="J47" s="67">
        <v>16.66</v>
      </c>
      <c r="K47" s="68" t="s">
        <v>253</v>
      </c>
      <c r="L47" s="67">
        <v>-24</v>
      </c>
      <c r="M47" s="61">
        <v>1</v>
      </c>
      <c r="N47" s="61">
        <v>0</v>
      </c>
      <c r="O47" s="61">
        <v>1</v>
      </c>
      <c r="P47" s="61">
        <v>1</v>
      </c>
      <c r="Q47" s="61">
        <v>1</v>
      </c>
      <c r="R47" s="61">
        <v>0</v>
      </c>
      <c r="S47" s="61">
        <v>0</v>
      </c>
      <c r="T47" s="61">
        <v>0</v>
      </c>
      <c r="U47" s="61">
        <v>0</v>
      </c>
      <c r="V47" s="61">
        <v>1989</v>
      </c>
      <c r="W47" s="61">
        <f t="shared" si="0"/>
        <v>16</v>
      </c>
      <c r="X47" s="61">
        <v>1</v>
      </c>
      <c r="Y47" s="61">
        <v>87</v>
      </c>
      <c r="Z47" s="61">
        <v>0</v>
      </c>
      <c r="AA47" s="111">
        <v>0</v>
      </c>
      <c r="AB47" s="61">
        <v>0</v>
      </c>
      <c r="AC47" s="61">
        <v>0</v>
      </c>
      <c r="AD47" s="61">
        <v>1</v>
      </c>
      <c r="AE47" s="61">
        <v>0</v>
      </c>
      <c r="AF47" s="61">
        <v>0</v>
      </c>
      <c r="AG47" s="61">
        <v>0</v>
      </c>
      <c r="AH47" s="61">
        <v>1</v>
      </c>
      <c r="AI47" s="61">
        <v>0</v>
      </c>
      <c r="AJ47" s="61">
        <v>0</v>
      </c>
      <c r="AK47" s="61">
        <f t="shared" si="1"/>
        <v>1</v>
      </c>
    </row>
    <row r="48" spans="1:37" ht="11.25">
      <c r="A48" s="65">
        <v>47</v>
      </c>
      <c r="B48" s="66">
        <v>17</v>
      </c>
      <c r="C48" s="70">
        <v>1556.8227000100119</v>
      </c>
      <c r="D48" s="68">
        <v>265.46177477968234</v>
      </c>
      <c r="E48" s="64">
        <v>7.350402292524056</v>
      </c>
      <c r="F48" s="67">
        <v>76.87382716049383</v>
      </c>
      <c r="G48" s="64">
        <v>4.34216546956144</v>
      </c>
      <c r="H48" s="75">
        <v>20.251661163685075</v>
      </c>
      <c r="I48" s="64">
        <v>3.0082368229626155</v>
      </c>
      <c r="J48" s="67">
        <v>16.66</v>
      </c>
      <c r="K48" s="68" t="s">
        <v>253</v>
      </c>
      <c r="L48" s="67">
        <v>3</v>
      </c>
      <c r="M48" s="61">
        <v>1</v>
      </c>
      <c r="N48" s="61">
        <v>0</v>
      </c>
      <c r="O48" s="61">
        <v>1</v>
      </c>
      <c r="P48" s="61">
        <v>0</v>
      </c>
      <c r="Q48" s="61">
        <v>0</v>
      </c>
      <c r="R48" s="61">
        <v>1</v>
      </c>
      <c r="S48" s="61">
        <v>0</v>
      </c>
      <c r="T48" s="61">
        <v>0</v>
      </c>
      <c r="U48" s="61">
        <v>1</v>
      </c>
      <c r="V48" s="61">
        <v>1989</v>
      </c>
      <c r="W48" s="61">
        <f t="shared" si="0"/>
        <v>16</v>
      </c>
      <c r="X48" s="61">
        <v>1</v>
      </c>
      <c r="Y48" s="61">
        <v>91</v>
      </c>
      <c r="Z48" s="61">
        <v>0</v>
      </c>
      <c r="AA48" s="111">
        <v>0</v>
      </c>
      <c r="AB48" s="61">
        <v>0</v>
      </c>
      <c r="AC48" s="61">
        <v>0</v>
      </c>
      <c r="AD48" s="61">
        <v>1</v>
      </c>
      <c r="AE48" s="61">
        <v>0</v>
      </c>
      <c r="AF48" s="61">
        <v>1</v>
      </c>
      <c r="AG48" s="61">
        <v>0</v>
      </c>
      <c r="AH48" s="61">
        <v>0</v>
      </c>
      <c r="AI48" s="61">
        <v>0</v>
      </c>
      <c r="AJ48" s="61">
        <v>0</v>
      </c>
      <c r="AK48" s="61">
        <f t="shared" si="1"/>
        <v>0</v>
      </c>
    </row>
    <row r="49" spans="1:37" ht="11.25">
      <c r="A49" s="65">
        <v>48</v>
      </c>
      <c r="B49" s="66">
        <v>17</v>
      </c>
      <c r="C49" s="70">
        <v>2996.5841312803723</v>
      </c>
      <c r="D49" s="68">
        <v>403.72311581076684</v>
      </c>
      <c r="E49" s="64">
        <v>8.005228296020162</v>
      </c>
      <c r="F49" s="67">
        <v>147.96732510288066</v>
      </c>
      <c r="G49" s="64">
        <v>4.9969914730575455</v>
      </c>
      <c r="H49" s="75">
        <v>20.251661163685075</v>
      </c>
      <c r="I49" s="64">
        <v>3.0082368229626155</v>
      </c>
      <c r="J49" s="67">
        <v>16.66</v>
      </c>
      <c r="K49" s="68" t="s">
        <v>253</v>
      </c>
      <c r="L49" s="67">
        <v>3</v>
      </c>
      <c r="M49" s="61">
        <v>1</v>
      </c>
      <c r="N49" s="61">
        <v>0</v>
      </c>
      <c r="O49" s="61">
        <v>1</v>
      </c>
      <c r="P49" s="61">
        <v>0</v>
      </c>
      <c r="Q49" s="61">
        <v>0</v>
      </c>
      <c r="R49" s="61">
        <v>1</v>
      </c>
      <c r="S49" s="61">
        <v>0</v>
      </c>
      <c r="T49" s="61">
        <v>0</v>
      </c>
      <c r="U49" s="61">
        <v>1</v>
      </c>
      <c r="V49" s="61">
        <v>1989</v>
      </c>
      <c r="W49" s="61">
        <f t="shared" si="0"/>
        <v>16</v>
      </c>
      <c r="X49" s="61">
        <v>1</v>
      </c>
      <c r="Y49" s="61">
        <v>87</v>
      </c>
      <c r="Z49" s="61">
        <v>0</v>
      </c>
      <c r="AA49" s="111">
        <v>0</v>
      </c>
      <c r="AB49" s="61">
        <v>0</v>
      </c>
      <c r="AC49" s="61">
        <v>0</v>
      </c>
      <c r="AD49" s="61">
        <v>1</v>
      </c>
      <c r="AE49" s="61">
        <v>1</v>
      </c>
      <c r="AF49" s="61">
        <v>0</v>
      </c>
      <c r="AG49" s="61">
        <v>0</v>
      </c>
      <c r="AH49" s="61">
        <v>0</v>
      </c>
      <c r="AI49" s="61">
        <v>0</v>
      </c>
      <c r="AJ49" s="61">
        <v>0</v>
      </c>
      <c r="AK49" s="61">
        <f t="shared" si="1"/>
        <v>0</v>
      </c>
    </row>
    <row r="50" spans="1:37" ht="11.25">
      <c r="A50" s="65">
        <v>49</v>
      </c>
      <c r="B50" s="66">
        <v>18</v>
      </c>
      <c r="C50" s="70">
        <v>8326.620859251614</v>
      </c>
      <c r="D50" s="68" t="s">
        <v>253</v>
      </c>
      <c r="E50" s="64">
        <v>9.027212993705488</v>
      </c>
      <c r="F50" s="67">
        <v>346.5755879683818</v>
      </c>
      <c r="G50" s="64">
        <v>5.848100941934237</v>
      </c>
      <c r="H50" s="75">
        <v>24.025410756891667</v>
      </c>
      <c r="I50" s="64">
        <v>3.179112051771251</v>
      </c>
      <c r="J50" s="67">
        <v>19.1</v>
      </c>
      <c r="K50" s="67">
        <v>10</v>
      </c>
      <c r="L50" s="67">
        <v>5</v>
      </c>
      <c r="M50" s="61">
        <v>1</v>
      </c>
      <c r="N50" s="61">
        <v>0</v>
      </c>
      <c r="O50" s="61">
        <v>0</v>
      </c>
      <c r="P50" s="61">
        <v>1</v>
      </c>
      <c r="Q50" s="61">
        <v>1</v>
      </c>
      <c r="R50" s="61">
        <v>0</v>
      </c>
      <c r="S50" s="61">
        <v>0</v>
      </c>
      <c r="T50" s="61">
        <v>0</v>
      </c>
      <c r="U50" s="61">
        <v>1</v>
      </c>
      <c r="V50" s="61">
        <v>1986</v>
      </c>
      <c r="W50" s="61">
        <f t="shared" si="0"/>
        <v>13</v>
      </c>
      <c r="X50" s="61">
        <v>0</v>
      </c>
      <c r="Y50" s="61">
        <v>55</v>
      </c>
      <c r="Z50" s="61">
        <v>0</v>
      </c>
      <c r="AA50" s="111">
        <v>0</v>
      </c>
      <c r="AB50" s="61">
        <v>0</v>
      </c>
      <c r="AC50" s="61">
        <v>0</v>
      </c>
      <c r="AD50" s="61">
        <v>1</v>
      </c>
      <c r="AE50" s="61">
        <v>0</v>
      </c>
      <c r="AF50" s="61">
        <v>0</v>
      </c>
      <c r="AG50" s="61">
        <v>0</v>
      </c>
      <c r="AH50" s="61">
        <v>1</v>
      </c>
      <c r="AI50" s="61">
        <v>0</v>
      </c>
      <c r="AJ50" s="61">
        <v>0</v>
      </c>
      <c r="AK50" s="61">
        <f t="shared" si="1"/>
        <v>0</v>
      </c>
    </row>
    <row r="51" spans="1:37" ht="11.25">
      <c r="A51" s="65">
        <v>50</v>
      </c>
      <c r="B51" s="66">
        <v>18</v>
      </c>
      <c r="C51" s="70">
        <v>29932.579920010998</v>
      </c>
      <c r="D51" s="68" t="s">
        <v>253</v>
      </c>
      <c r="E51" s="64">
        <v>10.306702795595319</v>
      </c>
      <c r="F51" s="67">
        <v>1245.8717240214037</v>
      </c>
      <c r="G51" s="64">
        <v>7.127590743824068</v>
      </c>
      <c r="H51" s="75">
        <v>24.025410756891667</v>
      </c>
      <c r="I51" s="64">
        <v>3.179112051771251</v>
      </c>
      <c r="J51" s="67">
        <v>19.1</v>
      </c>
      <c r="K51" s="67">
        <v>5</v>
      </c>
      <c r="L51" s="67">
        <v>-5</v>
      </c>
      <c r="M51" s="61">
        <v>1</v>
      </c>
      <c r="N51" s="61">
        <v>0</v>
      </c>
      <c r="O51" s="61">
        <v>0</v>
      </c>
      <c r="P51" s="61">
        <v>1</v>
      </c>
      <c r="Q51" s="61">
        <v>1</v>
      </c>
      <c r="R51" s="61">
        <v>0</v>
      </c>
      <c r="S51" s="61">
        <v>0</v>
      </c>
      <c r="T51" s="61">
        <v>0</v>
      </c>
      <c r="U51" s="61">
        <v>0</v>
      </c>
      <c r="V51" s="61">
        <v>1986</v>
      </c>
      <c r="W51" s="61">
        <f t="shared" si="0"/>
        <v>13</v>
      </c>
      <c r="X51" s="61">
        <v>0</v>
      </c>
      <c r="Y51" s="61">
        <v>43</v>
      </c>
      <c r="Z51" s="61">
        <v>0</v>
      </c>
      <c r="AA51" s="111">
        <v>0</v>
      </c>
      <c r="AB51" s="61">
        <v>0</v>
      </c>
      <c r="AC51" s="61">
        <v>0</v>
      </c>
      <c r="AD51" s="61">
        <v>1</v>
      </c>
      <c r="AE51" s="61">
        <v>0</v>
      </c>
      <c r="AF51" s="61">
        <v>0</v>
      </c>
      <c r="AG51" s="61">
        <v>0</v>
      </c>
      <c r="AH51" s="61">
        <v>1</v>
      </c>
      <c r="AI51" s="61">
        <v>0</v>
      </c>
      <c r="AJ51" s="61">
        <v>0</v>
      </c>
      <c r="AK51" s="61">
        <f t="shared" si="1"/>
        <v>1</v>
      </c>
    </row>
    <row r="52" spans="1:37" ht="11.25">
      <c r="A52" s="65">
        <v>51</v>
      </c>
      <c r="B52" s="66">
        <v>19</v>
      </c>
      <c r="C52" s="70">
        <v>783.9391426904726</v>
      </c>
      <c r="D52" s="68" t="s">
        <v>253</v>
      </c>
      <c r="E52" s="64">
        <v>6.6643313932182044</v>
      </c>
      <c r="F52" s="67">
        <v>58.44550855127029</v>
      </c>
      <c r="G52" s="64">
        <v>4.0680948423867545</v>
      </c>
      <c r="H52" s="75">
        <v>13.413163168950373</v>
      </c>
      <c r="I52" s="64">
        <v>2.59623655083145</v>
      </c>
      <c r="J52" s="67">
        <v>12.8</v>
      </c>
      <c r="K52" s="68" t="s">
        <v>253</v>
      </c>
      <c r="L52" s="67">
        <v>0.035</v>
      </c>
      <c r="M52" s="61">
        <v>0</v>
      </c>
      <c r="N52" s="61">
        <v>1</v>
      </c>
      <c r="O52" s="61">
        <v>0</v>
      </c>
      <c r="P52" s="61">
        <v>0</v>
      </c>
      <c r="Q52" s="61">
        <v>0</v>
      </c>
      <c r="R52" s="61">
        <v>0</v>
      </c>
      <c r="S52" s="61">
        <v>1</v>
      </c>
      <c r="T52" s="61">
        <v>0</v>
      </c>
      <c r="U52" s="61">
        <v>0</v>
      </c>
      <c r="V52" s="61">
        <v>1974</v>
      </c>
      <c r="W52" s="61">
        <f t="shared" si="0"/>
        <v>1</v>
      </c>
      <c r="X52" s="61">
        <v>1</v>
      </c>
      <c r="Y52" s="69" t="s">
        <v>253</v>
      </c>
      <c r="Z52" s="61">
        <v>0</v>
      </c>
      <c r="AA52" s="111">
        <v>0</v>
      </c>
      <c r="AB52" s="61">
        <v>0</v>
      </c>
      <c r="AC52" s="61">
        <v>0</v>
      </c>
      <c r="AD52" s="61">
        <v>0</v>
      </c>
      <c r="AE52" s="61">
        <v>0</v>
      </c>
      <c r="AF52" s="61">
        <v>0</v>
      </c>
      <c r="AG52" s="61">
        <v>0</v>
      </c>
      <c r="AH52" s="61">
        <v>0</v>
      </c>
      <c r="AI52" s="61">
        <v>0</v>
      </c>
      <c r="AJ52" s="61">
        <v>0</v>
      </c>
      <c r="AK52" s="61">
        <f t="shared" si="1"/>
        <v>0</v>
      </c>
    </row>
    <row r="53" spans="1:37" ht="11.25">
      <c r="A53" s="65">
        <v>52</v>
      </c>
      <c r="B53" s="66">
        <v>20</v>
      </c>
      <c r="C53" s="70">
        <v>1539.0390255277673</v>
      </c>
      <c r="D53" s="68">
        <v>144.0215713286313</v>
      </c>
      <c r="E53" s="64">
        <v>7.338913491235226</v>
      </c>
      <c r="F53" s="67">
        <v>95.54908450103312</v>
      </c>
      <c r="G53" s="64">
        <v>4.559640089280183</v>
      </c>
      <c r="H53" s="75">
        <v>16.107313152865704</v>
      </c>
      <c r="I53" s="64">
        <v>2.7792734019550425</v>
      </c>
      <c r="J53" s="67">
        <v>21.53</v>
      </c>
      <c r="K53" s="68" t="s">
        <v>253</v>
      </c>
      <c r="L53" s="67">
        <v>3</v>
      </c>
      <c r="M53" s="61">
        <v>1</v>
      </c>
      <c r="N53" s="61">
        <v>0</v>
      </c>
      <c r="O53" s="61">
        <v>1</v>
      </c>
      <c r="P53" s="61">
        <v>1</v>
      </c>
      <c r="Q53" s="61">
        <v>1</v>
      </c>
      <c r="R53" s="61">
        <v>0</v>
      </c>
      <c r="S53" s="61">
        <v>0</v>
      </c>
      <c r="T53" s="61">
        <v>0</v>
      </c>
      <c r="U53" s="61">
        <v>1</v>
      </c>
      <c r="V53" s="61">
        <v>1990</v>
      </c>
      <c r="W53" s="61">
        <f t="shared" si="0"/>
        <v>17</v>
      </c>
      <c r="X53" s="61">
        <v>0</v>
      </c>
      <c r="Y53" s="61">
        <v>308</v>
      </c>
      <c r="Z53" s="61">
        <v>0</v>
      </c>
      <c r="AA53" s="111">
        <v>1</v>
      </c>
      <c r="AB53" s="61">
        <v>0</v>
      </c>
      <c r="AC53" s="61">
        <v>0</v>
      </c>
      <c r="AD53" s="61">
        <v>0</v>
      </c>
      <c r="AE53" s="61">
        <v>0</v>
      </c>
      <c r="AF53" s="61">
        <v>0</v>
      </c>
      <c r="AG53" s="61">
        <v>1</v>
      </c>
      <c r="AH53" s="61">
        <v>0</v>
      </c>
      <c r="AI53" s="61">
        <v>0</v>
      </c>
      <c r="AJ53" s="61">
        <v>1</v>
      </c>
      <c r="AK53" s="61">
        <f t="shared" si="1"/>
        <v>0</v>
      </c>
    </row>
    <row r="54" spans="1:37" ht="11.25">
      <c r="A54" s="65">
        <v>53</v>
      </c>
      <c r="B54" s="66">
        <v>20</v>
      </c>
      <c r="C54" s="70">
        <v>1100.8457340385273</v>
      </c>
      <c r="D54" s="68">
        <v>61.28577503346012</v>
      </c>
      <c r="E54" s="64">
        <v>7.003834012499316</v>
      </c>
      <c r="F54" s="67">
        <v>68.34446711198835</v>
      </c>
      <c r="G54" s="64">
        <v>4.224560610544273</v>
      </c>
      <c r="H54" s="75">
        <v>16.107313152865704</v>
      </c>
      <c r="I54" s="64">
        <v>2.7792734019550425</v>
      </c>
      <c r="J54" s="67">
        <v>21.53</v>
      </c>
      <c r="K54" s="67">
        <v>8</v>
      </c>
      <c r="L54" s="67">
        <v>4</v>
      </c>
      <c r="M54" s="61">
        <v>1</v>
      </c>
      <c r="N54" s="61">
        <v>0</v>
      </c>
      <c r="O54" s="61">
        <v>1</v>
      </c>
      <c r="P54" s="61">
        <v>1</v>
      </c>
      <c r="Q54" s="61">
        <v>0</v>
      </c>
      <c r="R54" s="61">
        <v>0</v>
      </c>
      <c r="S54" s="61">
        <v>1</v>
      </c>
      <c r="T54" s="61">
        <v>0</v>
      </c>
      <c r="U54" s="61">
        <v>1</v>
      </c>
      <c r="V54" s="61">
        <v>1990</v>
      </c>
      <c r="W54" s="61">
        <f t="shared" si="0"/>
        <v>17</v>
      </c>
      <c r="X54" s="61">
        <v>0</v>
      </c>
      <c r="Y54" s="61">
        <v>296</v>
      </c>
      <c r="Z54" s="61">
        <v>0</v>
      </c>
      <c r="AA54" s="111">
        <v>1</v>
      </c>
      <c r="AB54" s="61">
        <v>0</v>
      </c>
      <c r="AC54" s="61">
        <v>0</v>
      </c>
      <c r="AD54" s="61">
        <v>0</v>
      </c>
      <c r="AE54" s="61">
        <v>0</v>
      </c>
      <c r="AF54" s="61">
        <v>0</v>
      </c>
      <c r="AG54" s="61">
        <v>0</v>
      </c>
      <c r="AH54" s="61">
        <v>0</v>
      </c>
      <c r="AI54" s="61">
        <v>1</v>
      </c>
      <c r="AJ54" s="61">
        <v>1</v>
      </c>
      <c r="AK54" s="61">
        <f t="shared" si="1"/>
        <v>0</v>
      </c>
    </row>
    <row r="55" spans="1:37" ht="11.25">
      <c r="A55" s="65">
        <v>54</v>
      </c>
      <c r="B55" s="66">
        <v>20</v>
      </c>
      <c r="C55" s="70">
        <v>1416.4674754608473</v>
      </c>
      <c r="D55" s="68">
        <v>157.8108707111598</v>
      </c>
      <c r="E55" s="64">
        <v>7.2559213578074155</v>
      </c>
      <c r="F55" s="67">
        <v>87.93940131528633</v>
      </c>
      <c r="G55" s="64">
        <v>4.476647955852373</v>
      </c>
      <c r="H55" s="75">
        <v>16.107313152865704</v>
      </c>
      <c r="I55" s="64">
        <v>2.7792734019550425</v>
      </c>
      <c r="J55" s="67">
        <v>21.53</v>
      </c>
      <c r="K55" s="67">
        <v>8</v>
      </c>
      <c r="L55" s="67">
        <v>4</v>
      </c>
      <c r="M55" s="61">
        <v>1</v>
      </c>
      <c r="N55" s="61">
        <v>0</v>
      </c>
      <c r="O55" s="61">
        <v>1</v>
      </c>
      <c r="P55" s="61">
        <v>1</v>
      </c>
      <c r="Q55" s="61">
        <v>1</v>
      </c>
      <c r="R55" s="61">
        <v>0</v>
      </c>
      <c r="S55" s="61">
        <v>0</v>
      </c>
      <c r="T55" s="61">
        <v>0</v>
      </c>
      <c r="U55" s="61">
        <v>1</v>
      </c>
      <c r="V55" s="61">
        <v>1990</v>
      </c>
      <c r="W55" s="61">
        <f t="shared" si="0"/>
        <v>17</v>
      </c>
      <c r="X55" s="61">
        <v>0</v>
      </c>
      <c r="Y55" s="61">
        <v>226</v>
      </c>
      <c r="Z55" s="61">
        <v>0</v>
      </c>
      <c r="AA55" s="111">
        <v>1</v>
      </c>
      <c r="AB55" s="61">
        <v>0</v>
      </c>
      <c r="AC55" s="61">
        <v>0</v>
      </c>
      <c r="AD55" s="61">
        <v>0</v>
      </c>
      <c r="AE55" s="61">
        <v>0</v>
      </c>
      <c r="AF55" s="61">
        <v>0</v>
      </c>
      <c r="AG55" s="61">
        <v>0</v>
      </c>
      <c r="AH55" s="61">
        <v>1</v>
      </c>
      <c r="AI55" s="61">
        <v>0</v>
      </c>
      <c r="AJ55" s="61">
        <v>1</v>
      </c>
      <c r="AK55" s="61">
        <f t="shared" si="1"/>
        <v>0</v>
      </c>
    </row>
    <row r="56" spans="1:37" ht="11.25">
      <c r="A56" s="65">
        <v>55</v>
      </c>
      <c r="B56" s="66">
        <v>20</v>
      </c>
      <c r="C56" s="70">
        <v>1433.3210635950486</v>
      </c>
      <c r="D56" s="68">
        <v>117.20904475149248</v>
      </c>
      <c r="E56" s="64">
        <v>7.26774945269438</v>
      </c>
      <c r="F56" s="67">
        <v>88.98573275332652</v>
      </c>
      <c r="G56" s="64">
        <v>4.488476050739338</v>
      </c>
      <c r="H56" s="75">
        <v>16.107313152865704</v>
      </c>
      <c r="I56" s="64">
        <v>2.7792734019550425</v>
      </c>
      <c r="J56" s="67">
        <v>21.53</v>
      </c>
      <c r="K56" s="68" t="s">
        <v>253</v>
      </c>
      <c r="L56" s="67">
        <v>14.25</v>
      </c>
      <c r="M56" s="61">
        <v>1</v>
      </c>
      <c r="N56" s="61">
        <v>0</v>
      </c>
      <c r="O56" s="61">
        <v>1</v>
      </c>
      <c r="P56" s="61">
        <v>1</v>
      </c>
      <c r="Q56" s="61">
        <v>0</v>
      </c>
      <c r="R56" s="61">
        <v>1</v>
      </c>
      <c r="S56" s="61">
        <v>0</v>
      </c>
      <c r="T56" s="61">
        <v>0</v>
      </c>
      <c r="U56" s="61">
        <v>1</v>
      </c>
      <c r="V56" s="61">
        <v>1990</v>
      </c>
      <c r="W56" s="61">
        <f t="shared" si="0"/>
        <v>17</v>
      </c>
      <c r="X56" s="61">
        <v>0</v>
      </c>
      <c r="Y56" s="61">
        <v>500</v>
      </c>
      <c r="Z56" s="61">
        <v>0</v>
      </c>
      <c r="AA56" s="111">
        <v>1</v>
      </c>
      <c r="AB56" s="61">
        <v>0</v>
      </c>
      <c r="AC56" s="61">
        <v>0</v>
      </c>
      <c r="AD56" s="61">
        <v>0</v>
      </c>
      <c r="AE56" s="61">
        <v>0</v>
      </c>
      <c r="AF56" s="61">
        <v>0</v>
      </c>
      <c r="AG56" s="61">
        <v>0</v>
      </c>
      <c r="AH56" s="61">
        <v>1</v>
      </c>
      <c r="AI56" s="61">
        <v>0</v>
      </c>
      <c r="AJ56" s="61">
        <v>1</v>
      </c>
      <c r="AK56" s="61">
        <f t="shared" si="1"/>
        <v>0</v>
      </c>
    </row>
    <row r="57" spans="1:37" ht="11.25">
      <c r="A57" s="65">
        <v>56</v>
      </c>
      <c r="B57" s="66">
        <v>20</v>
      </c>
      <c r="C57" s="70">
        <v>1759.6678156482237</v>
      </c>
      <c r="D57" s="68">
        <v>674.1435253680614</v>
      </c>
      <c r="E57" s="64">
        <v>7.4728803291093895</v>
      </c>
      <c r="F57" s="67">
        <v>109.24651423537735</v>
      </c>
      <c r="G57" s="64">
        <v>4.693606927154347</v>
      </c>
      <c r="H57" s="75">
        <v>16.107313152865704</v>
      </c>
      <c r="I57" s="64">
        <v>2.7792734019550425</v>
      </c>
      <c r="J57" s="67">
        <v>21.53</v>
      </c>
      <c r="K57" s="68" t="s">
        <v>253</v>
      </c>
      <c r="L57" s="67">
        <v>14.25</v>
      </c>
      <c r="M57" s="61">
        <v>1</v>
      </c>
      <c r="N57" s="61">
        <v>0</v>
      </c>
      <c r="O57" s="61">
        <v>1</v>
      </c>
      <c r="P57" s="61">
        <v>1</v>
      </c>
      <c r="Q57" s="61">
        <v>0</v>
      </c>
      <c r="R57" s="61">
        <v>1</v>
      </c>
      <c r="S57" s="61">
        <v>0</v>
      </c>
      <c r="T57" s="61">
        <v>0</v>
      </c>
      <c r="U57" s="61">
        <v>1</v>
      </c>
      <c r="V57" s="61">
        <v>1990</v>
      </c>
      <c r="W57" s="61">
        <f t="shared" si="0"/>
        <v>17</v>
      </c>
      <c r="X57" s="61">
        <v>0</v>
      </c>
      <c r="Y57" s="61">
        <v>108</v>
      </c>
      <c r="Z57" s="61">
        <v>0</v>
      </c>
      <c r="AA57" s="111">
        <v>1</v>
      </c>
      <c r="AB57" s="61">
        <v>0</v>
      </c>
      <c r="AC57" s="61">
        <v>0</v>
      </c>
      <c r="AD57" s="61">
        <v>0</v>
      </c>
      <c r="AE57" s="61">
        <v>1</v>
      </c>
      <c r="AF57" s="61">
        <v>0</v>
      </c>
      <c r="AG57" s="61">
        <v>0</v>
      </c>
      <c r="AH57" s="61">
        <v>0</v>
      </c>
      <c r="AI57" s="61">
        <v>0</v>
      </c>
      <c r="AJ57" s="61">
        <v>1</v>
      </c>
      <c r="AK57" s="61">
        <f t="shared" si="1"/>
        <v>0</v>
      </c>
    </row>
    <row r="58" spans="1:37" ht="11.25">
      <c r="A58" s="65">
        <v>57</v>
      </c>
      <c r="B58" s="66">
        <v>21</v>
      </c>
      <c r="C58" s="70">
        <v>143.3511923788228</v>
      </c>
      <c r="D58" s="68" t="s">
        <v>253</v>
      </c>
      <c r="E58" s="64">
        <v>4.9652975102496</v>
      </c>
      <c r="F58" s="67">
        <v>6.2282111645789735</v>
      </c>
      <c r="G58" s="64">
        <v>1.8290891590775988</v>
      </c>
      <c r="H58" s="75">
        <v>23.016430976857116</v>
      </c>
      <c r="I58" s="64">
        <v>3.1362083511720016</v>
      </c>
      <c r="J58" s="67">
        <v>18.72</v>
      </c>
      <c r="K58" s="68" t="s">
        <v>253</v>
      </c>
      <c r="L58" s="68" t="s">
        <v>253</v>
      </c>
      <c r="M58" s="61">
        <v>0</v>
      </c>
      <c r="N58" s="61">
        <v>1</v>
      </c>
      <c r="O58" s="61">
        <v>1</v>
      </c>
      <c r="P58" s="61">
        <v>1</v>
      </c>
      <c r="Q58" s="61">
        <v>1</v>
      </c>
      <c r="R58" s="61">
        <v>0</v>
      </c>
      <c r="S58" s="61">
        <v>0</v>
      </c>
      <c r="T58" s="61">
        <v>0</v>
      </c>
      <c r="U58" s="61">
        <v>0</v>
      </c>
      <c r="V58" s="61">
        <v>1984</v>
      </c>
      <c r="W58" s="61">
        <f t="shared" si="0"/>
        <v>11</v>
      </c>
      <c r="X58" s="61">
        <v>0</v>
      </c>
      <c r="Y58" s="69" t="s">
        <v>253</v>
      </c>
      <c r="Z58" s="61">
        <v>0</v>
      </c>
      <c r="AA58" s="111">
        <v>0</v>
      </c>
      <c r="AB58" s="61">
        <v>0</v>
      </c>
      <c r="AC58" s="61">
        <v>0</v>
      </c>
      <c r="AD58" s="61">
        <v>0</v>
      </c>
      <c r="AE58" s="61">
        <v>0</v>
      </c>
      <c r="AF58" s="61">
        <v>0</v>
      </c>
      <c r="AG58" s="61">
        <v>0</v>
      </c>
      <c r="AH58" s="61">
        <v>0</v>
      </c>
      <c r="AI58" s="61">
        <v>0</v>
      </c>
      <c r="AJ58" s="61">
        <v>0</v>
      </c>
      <c r="AK58" s="61">
        <f t="shared" si="1"/>
        <v>0</v>
      </c>
    </row>
    <row r="59" spans="1:37" ht="11.25">
      <c r="A59" s="65">
        <v>58</v>
      </c>
      <c r="B59" s="66">
        <v>21</v>
      </c>
      <c r="C59" s="70">
        <v>430.05357713646845</v>
      </c>
      <c r="D59" s="68" t="s">
        <v>253</v>
      </c>
      <c r="E59" s="64">
        <v>6.06390979891771</v>
      </c>
      <c r="F59" s="67">
        <v>18.68463349373692</v>
      </c>
      <c r="G59" s="64">
        <v>2.927701447745709</v>
      </c>
      <c r="H59" s="75">
        <v>23.016430976857116</v>
      </c>
      <c r="I59" s="64">
        <v>3.1362083511720016</v>
      </c>
      <c r="J59" s="67">
        <v>18.72</v>
      </c>
      <c r="K59" s="68" t="s">
        <v>253</v>
      </c>
      <c r="L59" s="68" t="s">
        <v>253</v>
      </c>
      <c r="M59" s="61">
        <v>0</v>
      </c>
      <c r="N59" s="61">
        <v>1</v>
      </c>
      <c r="O59" s="61">
        <v>1</v>
      </c>
      <c r="P59" s="61">
        <v>1</v>
      </c>
      <c r="Q59" s="61">
        <v>1</v>
      </c>
      <c r="R59" s="61">
        <v>0</v>
      </c>
      <c r="S59" s="61">
        <v>0</v>
      </c>
      <c r="T59" s="61">
        <v>0</v>
      </c>
      <c r="U59" s="61">
        <v>0</v>
      </c>
      <c r="V59" s="61">
        <v>1984</v>
      </c>
      <c r="W59" s="61">
        <f t="shared" si="0"/>
        <v>11</v>
      </c>
      <c r="X59" s="61">
        <v>0</v>
      </c>
      <c r="Y59" s="69" t="s">
        <v>253</v>
      </c>
      <c r="Z59" s="61">
        <v>0</v>
      </c>
      <c r="AA59" s="111">
        <v>0</v>
      </c>
      <c r="AB59" s="61">
        <v>0</v>
      </c>
      <c r="AC59" s="61">
        <v>0</v>
      </c>
      <c r="AD59" s="61">
        <v>0</v>
      </c>
      <c r="AE59" s="61">
        <v>0</v>
      </c>
      <c r="AF59" s="61">
        <v>0</v>
      </c>
      <c r="AG59" s="61">
        <v>0</v>
      </c>
      <c r="AH59" s="61">
        <v>0</v>
      </c>
      <c r="AI59" s="61">
        <v>0</v>
      </c>
      <c r="AJ59" s="61">
        <v>0</v>
      </c>
      <c r="AK59" s="61">
        <f t="shared" si="1"/>
        <v>0</v>
      </c>
    </row>
    <row r="60" spans="1:37" ht="11.25">
      <c r="A60" s="65">
        <v>59</v>
      </c>
      <c r="B60" s="66">
        <v>21</v>
      </c>
      <c r="C60" s="70">
        <v>430.05357713646845</v>
      </c>
      <c r="D60" s="68" t="s">
        <v>253</v>
      </c>
      <c r="E60" s="64">
        <v>6.06390979891771</v>
      </c>
      <c r="F60" s="67">
        <v>18.68463349373692</v>
      </c>
      <c r="G60" s="64">
        <v>2.927701447745709</v>
      </c>
      <c r="H60" s="75">
        <v>23.016430976857116</v>
      </c>
      <c r="I60" s="64">
        <v>3.1362083511720016</v>
      </c>
      <c r="J60" s="67">
        <v>18.72</v>
      </c>
      <c r="K60" s="68" t="s">
        <v>253</v>
      </c>
      <c r="L60" s="68" t="s">
        <v>253</v>
      </c>
      <c r="M60" s="61">
        <v>0</v>
      </c>
      <c r="N60" s="61">
        <v>1</v>
      </c>
      <c r="O60" s="61">
        <v>1</v>
      </c>
      <c r="P60" s="61">
        <v>1</v>
      </c>
      <c r="Q60" s="61">
        <v>1</v>
      </c>
      <c r="R60" s="61">
        <v>0</v>
      </c>
      <c r="S60" s="61">
        <v>0</v>
      </c>
      <c r="T60" s="61">
        <v>0</v>
      </c>
      <c r="U60" s="61">
        <v>0</v>
      </c>
      <c r="V60" s="61">
        <v>1984</v>
      </c>
      <c r="W60" s="61">
        <f t="shared" si="0"/>
        <v>11</v>
      </c>
      <c r="X60" s="61">
        <v>0</v>
      </c>
      <c r="Y60" s="69" t="s">
        <v>253</v>
      </c>
      <c r="Z60" s="61">
        <v>0</v>
      </c>
      <c r="AA60" s="111">
        <v>0</v>
      </c>
      <c r="AB60" s="61">
        <v>0</v>
      </c>
      <c r="AC60" s="61">
        <v>0</v>
      </c>
      <c r="AD60" s="61">
        <v>0</v>
      </c>
      <c r="AE60" s="61">
        <v>0</v>
      </c>
      <c r="AF60" s="61">
        <v>0</v>
      </c>
      <c r="AG60" s="61">
        <v>0</v>
      </c>
      <c r="AH60" s="61">
        <v>0</v>
      </c>
      <c r="AI60" s="61">
        <v>0</v>
      </c>
      <c r="AJ60" s="61">
        <v>0</v>
      </c>
      <c r="AK60" s="61">
        <f t="shared" si="1"/>
        <v>0</v>
      </c>
    </row>
    <row r="61" spans="1:37" ht="11.25">
      <c r="A61" s="65">
        <v>60</v>
      </c>
      <c r="B61" s="66">
        <v>21</v>
      </c>
      <c r="C61" s="70">
        <v>1863.5655009246966</v>
      </c>
      <c r="D61" s="68" t="s">
        <v>253</v>
      </c>
      <c r="E61" s="64">
        <v>7.530246867711138</v>
      </c>
      <c r="F61" s="67">
        <v>80.96674513952665</v>
      </c>
      <c r="G61" s="64">
        <v>4.394038516539135</v>
      </c>
      <c r="H61" s="75">
        <v>23.016430976857116</v>
      </c>
      <c r="I61" s="64">
        <v>3.1362083511720016</v>
      </c>
      <c r="J61" s="67">
        <v>18.72</v>
      </c>
      <c r="K61" s="68" t="s">
        <v>253</v>
      </c>
      <c r="L61" s="68" t="s">
        <v>253</v>
      </c>
      <c r="M61" s="61">
        <v>0</v>
      </c>
      <c r="N61" s="61">
        <v>1</v>
      </c>
      <c r="O61" s="61">
        <v>1</v>
      </c>
      <c r="P61" s="61">
        <v>1</v>
      </c>
      <c r="Q61" s="61">
        <v>1</v>
      </c>
      <c r="R61" s="61">
        <v>0</v>
      </c>
      <c r="S61" s="61">
        <v>0</v>
      </c>
      <c r="T61" s="61">
        <v>0</v>
      </c>
      <c r="U61" s="61">
        <v>0</v>
      </c>
      <c r="V61" s="61">
        <v>1984</v>
      </c>
      <c r="W61" s="61">
        <f t="shared" si="0"/>
        <v>11</v>
      </c>
      <c r="X61" s="61">
        <v>0</v>
      </c>
      <c r="Y61" s="69" t="s">
        <v>253</v>
      </c>
      <c r="Z61" s="61">
        <v>0</v>
      </c>
      <c r="AA61" s="111">
        <v>0</v>
      </c>
      <c r="AB61" s="61">
        <v>0</v>
      </c>
      <c r="AC61" s="61">
        <v>0</v>
      </c>
      <c r="AD61" s="61">
        <v>0</v>
      </c>
      <c r="AE61" s="61">
        <v>0</v>
      </c>
      <c r="AF61" s="61">
        <v>0</v>
      </c>
      <c r="AG61" s="61">
        <v>0</v>
      </c>
      <c r="AH61" s="61">
        <v>0</v>
      </c>
      <c r="AI61" s="61">
        <v>0</v>
      </c>
      <c r="AJ61" s="61">
        <v>0</v>
      </c>
      <c r="AK61" s="61">
        <f t="shared" si="1"/>
        <v>0</v>
      </c>
    </row>
    <row r="62" spans="1:37" ht="11.25">
      <c r="A62" s="65">
        <v>61</v>
      </c>
      <c r="B62" s="66">
        <v>22</v>
      </c>
      <c r="C62" s="70">
        <v>8672.120349077646</v>
      </c>
      <c r="D62" s="68">
        <v>3361.286957006839</v>
      </c>
      <c r="E62" s="64">
        <v>9.067868601474926</v>
      </c>
      <c r="F62" s="67">
        <v>529.2453270812463</v>
      </c>
      <c r="G62" s="64">
        <v>6.271452080653835</v>
      </c>
      <c r="H62" s="75">
        <v>16.385823181290668</v>
      </c>
      <c r="I62" s="64">
        <v>2.7964165208210905</v>
      </c>
      <c r="J62" s="67">
        <v>9.39</v>
      </c>
      <c r="K62" s="67">
        <v>50.7</v>
      </c>
      <c r="L62" s="67">
        <v>25.35</v>
      </c>
      <c r="M62" s="61">
        <v>1</v>
      </c>
      <c r="N62" s="61">
        <v>0</v>
      </c>
      <c r="O62" s="61">
        <v>1</v>
      </c>
      <c r="P62" s="61">
        <v>1</v>
      </c>
      <c r="Q62" s="61">
        <v>1</v>
      </c>
      <c r="R62" s="61">
        <v>0</v>
      </c>
      <c r="S62" s="61">
        <v>0</v>
      </c>
      <c r="T62" s="61">
        <v>0</v>
      </c>
      <c r="U62" s="61">
        <v>1</v>
      </c>
      <c r="V62" s="61">
        <v>1987</v>
      </c>
      <c r="W62" s="61">
        <f t="shared" si="0"/>
        <v>14</v>
      </c>
      <c r="X62" s="61">
        <v>1</v>
      </c>
      <c r="Y62" s="61">
        <v>406</v>
      </c>
      <c r="Z62" s="61">
        <v>0</v>
      </c>
      <c r="AA62" s="111">
        <v>1</v>
      </c>
      <c r="AB62" s="61">
        <v>0</v>
      </c>
      <c r="AC62" s="61">
        <v>0</v>
      </c>
      <c r="AD62" s="61">
        <v>0</v>
      </c>
      <c r="AE62" s="61">
        <v>0</v>
      </c>
      <c r="AF62" s="61">
        <v>0</v>
      </c>
      <c r="AG62" s="61">
        <v>0</v>
      </c>
      <c r="AH62" s="61">
        <v>1</v>
      </c>
      <c r="AI62" s="61">
        <v>0</v>
      </c>
      <c r="AJ62" s="61">
        <v>1</v>
      </c>
      <c r="AK62" s="61">
        <f t="shared" si="1"/>
        <v>0</v>
      </c>
    </row>
    <row r="63" spans="1:37" ht="11.25">
      <c r="A63" s="65">
        <v>62</v>
      </c>
      <c r="B63" s="66">
        <v>22</v>
      </c>
      <c r="C63" s="70">
        <v>14413.198471645328</v>
      </c>
      <c r="D63" s="68">
        <v>6749.4642096697335</v>
      </c>
      <c r="E63" s="64">
        <v>9.5758996263099</v>
      </c>
      <c r="F63" s="67">
        <v>879.6139389629395</v>
      </c>
      <c r="G63" s="64">
        <v>6.77948310548881</v>
      </c>
      <c r="H63" s="75">
        <v>16.385823181290668</v>
      </c>
      <c r="I63" s="64">
        <v>2.7964165208210905</v>
      </c>
      <c r="J63" s="67">
        <v>9.39</v>
      </c>
      <c r="K63" s="67">
        <v>50.7</v>
      </c>
      <c r="L63" s="67">
        <v>12.68</v>
      </c>
      <c r="M63" s="61">
        <v>1</v>
      </c>
      <c r="N63" s="61">
        <v>0</v>
      </c>
      <c r="O63" s="61">
        <v>1</v>
      </c>
      <c r="P63" s="61">
        <v>1</v>
      </c>
      <c r="Q63" s="61">
        <v>1</v>
      </c>
      <c r="R63" s="61">
        <v>0</v>
      </c>
      <c r="S63" s="61">
        <v>0</v>
      </c>
      <c r="T63" s="61">
        <v>0</v>
      </c>
      <c r="U63" s="61">
        <v>1</v>
      </c>
      <c r="V63" s="61">
        <v>1987</v>
      </c>
      <c r="W63" s="61">
        <f t="shared" si="0"/>
        <v>14</v>
      </c>
      <c r="X63" s="61">
        <v>1</v>
      </c>
      <c r="Y63" s="61">
        <v>403</v>
      </c>
      <c r="Z63" s="61">
        <v>0</v>
      </c>
      <c r="AA63" s="111">
        <v>1</v>
      </c>
      <c r="AB63" s="61">
        <v>0</v>
      </c>
      <c r="AC63" s="61">
        <v>0</v>
      </c>
      <c r="AD63" s="61">
        <v>0</v>
      </c>
      <c r="AE63" s="61">
        <v>0</v>
      </c>
      <c r="AF63" s="61">
        <v>0</v>
      </c>
      <c r="AG63" s="61">
        <v>0</v>
      </c>
      <c r="AH63" s="61">
        <v>1</v>
      </c>
      <c r="AI63" s="61">
        <v>0</v>
      </c>
      <c r="AJ63" s="61">
        <v>1</v>
      </c>
      <c r="AK63" s="61">
        <f t="shared" si="1"/>
        <v>0</v>
      </c>
    </row>
    <row r="64" spans="1:37" ht="11.25">
      <c r="A64" s="65">
        <v>63</v>
      </c>
      <c r="B64" s="66">
        <v>22</v>
      </c>
      <c r="C64" s="70">
        <v>25949.1353080928</v>
      </c>
      <c r="D64" s="68">
        <v>16792.989637206167</v>
      </c>
      <c r="E64" s="64">
        <v>10.163893566578084</v>
      </c>
      <c r="F64" s="67">
        <v>1583.6333042896206</v>
      </c>
      <c r="G64" s="64">
        <v>7.367477045756994</v>
      </c>
      <c r="H64" s="75">
        <v>16.385823181290668</v>
      </c>
      <c r="I64" s="64">
        <v>2.7964165208210905</v>
      </c>
      <c r="J64" s="67">
        <v>9.39</v>
      </c>
      <c r="K64" s="67">
        <v>50.7</v>
      </c>
      <c r="L64" s="67">
        <v>5.07</v>
      </c>
      <c r="M64" s="61">
        <v>1</v>
      </c>
      <c r="N64" s="61">
        <v>0</v>
      </c>
      <c r="O64" s="61">
        <v>1</v>
      </c>
      <c r="P64" s="61">
        <v>1</v>
      </c>
      <c r="Q64" s="61">
        <v>1</v>
      </c>
      <c r="R64" s="61">
        <v>0</v>
      </c>
      <c r="S64" s="61">
        <v>0</v>
      </c>
      <c r="T64" s="61">
        <v>0</v>
      </c>
      <c r="U64" s="61">
        <v>1</v>
      </c>
      <c r="V64" s="61">
        <v>1987</v>
      </c>
      <c r="W64" s="61">
        <f t="shared" si="0"/>
        <v>14</v>
      </c>
      <c r="X64" s="61">
        <v>1</v>
      </c>
      <c r="Y64" s="61">
        <v>401</v>
      </c>
      <c r="Z64" s="61">
        <v>0</v>
      </c>
      <c r="AA64" s="111">
        <v>1</v>
      </c>
      <c r="AB64" s="61">
        <v>0</v>
      </c>
      <c r="AC64" s="61">
        <v>0</v>
      </c>
      <c r="AD64" s="61">
        <v>0</v>
      </c>
      <c r="AE64" s="61">
        <v>0</v>
      </c>
      <c r="AF64" s="61">
        <v>0</v>
      </c>
      <c r="AG64" s="61">
        <v>0</v>
      </c>
      <c r="AH64" s="61">
        <v>1</v>
      </c>
      <c r="AI64" s="61">
        <v>0</v>
      </c>
      <c r="AJ64" s="61">
        <v>1</v>
      </c>
      <c r="AK64" s="61">
        <f t="shared" si="1"/>
        <v>0</v>
      </c>
    </row>
    <row r="65" spans="1:37" ht="11.25">
      <c r="A65" s="65">
        <v>64</v>
      </c>
      <c r="B65" s="66">
        <v>22</v>
      </c>
      <c r="C65" s="70">
        <v>7152.818644510554</v>
      </c>
      <c r="D65" s="68">
        <v>914.2700523058602</v>
      </c>
      <c r="E65" s="64">
        <v>8.875261774020798</v>
      </c>
      <c r="F65" s="67">
        <v>436.5248279181752</v>
      </c>
      <c r="G65" s="64">
        <v>6.078845253199707</v>
      </c>
      <c r="H65" s="75">
        <v>16.385823181290668</v>
      </c>
      <c r="I65" s="64">
        <v>2.7964165208210905</v>
      </c>
      <c r="J65" s="67">
        <v>9.39</v>
      </c>
      <c r="K65" s="67">
        <v>50.7</v>
      </c>
      <c r="L65" s="67">
        <v>25.35</v>
      </c>
      <c r="M65" s="61">
        <v>1</v>
      </c>
      <c r="N65" s="61">
        <v>0</v>
      </c>
      <c r="O65" s="61">
        <v>1</v>
      </c>
      <c r="P65" s="61">
        <v>1</v>
      </c>
      <c r="Q65" s="61">
        <v>0</v>
      </c>
      <c r="R65" s="61">
        <v>0</v>
      </c>
      <c r="S65" s="61">
        <v>1</v>
      </c>
      <c r="T65" s="61">
        <v>0</v>
      </c>
      <c r="U65" s="61">
        <v>1</v>
      </c>
      <c r="V65" s="61">
        <v>1987</v>
      </c>
      <c r="W65" s="61">
        <f t="shared" si="0"/>
        <v>14</v>
      </c>
      <c r="X65" s="61">
        <v>1</v>
      </c>
      <c r="Y65" s="61">
        <v>382</v>
      </c>
      <c r="Z65" s="61">
        <v>0</v>
      </c>
      <c r="AA65" s="111">
        <v>1</v>
      </c>
      <c r="AB65" s="61">
        <v>0</v>
      </c>
      <c r="AC65" s="61">
        <v>0</v>
      </c>
      <c r="AD65" s="61">
        <v>0</v>
      </c>
      <c r="AE65" s="61">
        <v>0</v>
      </c>
      <c r="AF65" s="61">
        <v>0</v>
      </c>
      <c r="AG65" s="61">
        <v>1</v>
      </c>
      <c r="AH65" s="61">
        <v>0</v>
      </c>
      <c r="AI65" s="61">
        <v>0</v>
      </c>
      <c r="AJ65" s="61">
        <v>1</v>
      </c>
      <c r="AK65" s="61">
        <f t="shared" si="1"/>
        <v>0</v>
      </c>
    </row>
    <row r="66" spans="1:37" ht="11.25">
      <c r="A66" s="65">
        <v>65</v>
      </c>
      <c r="B66" s="66">
        <v>22</v>
      </c>
      <c r="C66" s="70">
        <v>1223.5084523504893</v>
      </c>
      <c r="D66" s="68">
        <v>188.232069592383</v>
      </c>
      <c r="E66" s="64">
        <v>7.109477791196003</v>
      </c>
      <c r="F66" s="67">
        <v>74.66872056495102</v>
      </c>
      <c r="G66" s="64">
        <v>4.313061270374912</v>
      </c>
      <c r="H66" s="75">
        <v>16.385823181290668</v>
      </c>
      <c r="I66" s="64">
        <v>2.7964165208210905</v>
      </c>
      <c r="J66" s="67">
        <v>9.39</v>
      </c>
      <c r="K66" s="67">
        <v>50.7</v>
      </c>
      <c r="L66" s="67">
        <v>25.35</v>
      </c>
      <c r="M66" s="61">
        <v>1</v>
      </c>
      <c r="N66" s="61">
        <v>0</v>
      </c>
      <c r="O66" s="61">
        <v>1</v>
      </c>
      <c r="P66" s="61">
        <v>0</v>
      </c>
      <c r="Q66" s="61">
        <v>0</v>
      </c>
      <c r="R66" s="61">
        <v>0</v>
      </c>
      <c r="S66" s="61">
        <v>0</v>
      </c>
      <c r="T66" s="61">
        <v>1</v>
      </c>
      <c r="U66" s="61">
        <v>1</v>
      </c>
      <c r="V66" s="61">
        <v>1987</v>
      </c>
      <c r="W66" s="61">
        <f t="shared" si="0"/>
        <v>14</v>
      </c>
      <c r="X66" s="61">
        <v>1</v>
      </c>
      <c r="Y66" s="61">
        <v>430</v>
      </c>
      <c r="Z66" s="61">
        <v>0</v>
      </c>
      <c r="AA66" s="111">
        <v>1</v>
      </c>
      <c r="AB66" s="61">
        <v>0</v>
      </c>
      <c r="AC66" s="61">
        <v>0</v>
      </c>
      <c r="AD66" s="61">
        <v>0</v>
      </c>
      <c r="AE66" s="61">
        <v>1</v>
      </c>
      <c r="AF66" s="61">
        <v>0</v>
      </c>
      <c r="AG66" s="61">
        <v>0</v>
      </c>
      <c r="AH66" s="61">
        <v>0</v>
      </c>
      <c r="AI66" s="61">
        <v>0</v>
      </c>
      <c r="AJ66" s="61">
        <v>1</v>
      </c>
      <c r="AK66" s="61">
        <f t="shared" si="1"/>
        <v>0</v>
      </c>
    </row>
    <row r="67" spans="1:37" ht="11.25">
      <c r="A67" s="65">
        <v>66</v>
      </c>
      <c r="B67" s="66">
        <v>23</v>
      </c>
      <c r="C67" s="70">
        <v>4261.759060805664</v>
      </c>
      <c r="D67" s="68" t="s">
        <v>253</v>
      </c>
      <c r="E67" s="64">
        <v>8.357437279105072</v>
      </c>
      <c r="F67" s="67">
        <v>191.09032160195997</v>
      </c>
      <c r="G67" s="64">
        <v>5.252746204238728</v>
      </c>
      <c r="H67" s="75">
        <v>22.302328161249754</v>
      </c>
      <c r="I67" s="64">
        <v>3.104691074866344</v>
      </c>
      <c r="J67" s="67">
        <v>7.27</v>
      </c>
      <c r="K67" s="67">
        <v>8</v>
      </c>
      <c r="L67" s="67">
        <v>4</v>
      </c>
      <c r="M67" s="61">
        <v>1</v>
      </c>
      <c r="N67" s="61">
        <v>0</v>
      </c>
      <c r="O67" s="61">
        <v>0</v>
      </c>
      <c r="P67" s="61">
        <v>1</v>
      </c>
      <c r="Q67" s="61">
        <v>0</v>
      </c>
      <c r="R67" s="61">
        <v>0</v>
      </c>
      <c r="S67" s="61">
        <v>0</v>
      </c>
      <c r="T67" s="61">
        <v>1</v>
      </c>
      <c r="U67" s="61">
        <v>1</v>
      </c>
      <c r="V67" s="61">
        <v>1993</v>
      </c>
      <c r="W67" s="61">
        <f aca="true" t="shared" si="2" ref="W67:W96">V67-1973</f>
        <v>20</v>
      </c>
      <c r="X67" s="61">
        <v>1</v>
      </c>
      <c r="Y67" s="61">
        <v>181</v>
      </c>
      <c r="Z67" s="61">
        <v>0</v>
      </c>
      <c r="AA67" s="111">
        <v>1</v>
      </c>
      <c r="AB67" s="61">
        <v>0</v>
      </c>
      <c r="AC67" s="61">
        <v>0</v>
      </c>
      <c r="AD67" s="61">
        <v>0</v>
      </c>
      <c r="AE67" s="61">
        <v>0</v>
      </c>
      <c r="AF67" s="61">
        <v>0</v>
      </c>
      <c r="AG67" s="61">
        <v>0</v>
      </c>
      <c r="AH67" s="61">
        <v>0</v>
      </c>
      <c r="AI67" s="61">
        <v>1</v>
      </c>
      <c r="AJ67" s="61">
        <v>1</v>
      </c>
      <c r="AK67" s="61">
        <f aca="true" t="shared" si="3" ref="AK67:AK96">1-U67-N67</f>
        <v>0</v>
      </c>
    </row>
    <row r="68" spans="1:37" ht="11.25">
      <c r="A68" s="65">
        <v>67</v>
      </c>
      <c r="B68" s="66">
        <v>23</v>
      </c>
      <c r="C68" s="70">
        <v>4865.795234321708</v>
      </c>
      <c r="D68" s="68" t="s">
        <v>253</v>
      </c>
      <c r="E68" s="64">
        <v>8.48998544155416</v>
      </c>
      <c r="F68" s="67">
        <v>218.17431790713295</v>
      </c>
      <c r="G68" s="64">
        <v>5.385294366687815</v>
      </c>
      <c r="H68" s="75">
        <v>22.302328161249754</v>
      </c>
      <c r="I68" s="64">
        <v>3.104691074866344</v>
      </c>
      <c r="J68" s="67">
        <v>7.27</v>
      </c>
      <c r="K68" s="67">
        <v>8</v>
      </c>
      <c r="L68" s="67">
        <v>4</v>
      </c>
      <c r="M68" s="61">
        <v>1</v>
      </c>
      <c r="N68" s="61">
        <v>0</v>
      </c>
      <c r="O68" s="61">
        <v>0</v>
      </c>
      <c r="P68" s="61">
        <v>1</v>
      </c>
      <c r="Q68" s="61">
        <v>0</v>
      </c>
      <c r="R68" s="61">
        <v>0</v>
      </c>
      <c r="S68" s="61">
        <v>0</v>
      </c>
      <c r="T68" s="61">
        <v>1</v>
      </c>
      <c r="U68" s="61">
        <v>1</v>
      </c>
      <c r="V68" s="61">
        <v>1993</v>
      </c>
      <c r="W68" s="61">
        <f t="shared" si="2"/>
        <v>20</v>
      </c>
      <c r="X68" s="61">
        <v>1</v>
      </c>
      <c r="Y68" s="61">
        <v>177</v>
      </c>
      <c r="Z68" s="61">
        <v>0</v>
      </c>
      <c r="AA68" s="111">
        <v>1</v>
      </c>
      <c r="AB68" s="61">
        <v>0</v>
      </c>
      <c r="AC68" s="61">
        <v>0</v>
      </c>
      <c r="AD68" s="61">
        <v>0</v>
      </c>
      <c r="AE68" s="61">
        <v>0</v>
      </c>
      <c r="AF68" s="61">
        <v>0</v>
      </c>
      <c r="AG68" s="61">
        <v>0</v>
      </c>
      <c r="AH68" s="61">
        <v>0</v>
      </c>
      <c r="AI68" s="61">
        <v>1</v>
      </c>
      <c r="AJ68" s="61">
        <v>1</v>
      </c>
      <c r="AK68" s="61">
        <f t="shared" si="3"/>
        <v>0</v>
      </c>
    </row>
    <row r="69" spans="1:37" ht="11.25">
      <c r="A69" s="65">
        <v>68</v>
      </c>
      <c r="B69" s="66">
        <v>24</v>
      </c>
      <c r="C69" s="70">
        <v>906.2694212865646</v>
      </c>
      <c r="D69" s="68" t="s">
        <v>253</v>
      </c>
      <c r="E69" s="64">
        <v>6.809336636324431</v>
      </c>
      <c r="F69" s="67">
        <v>35.59597083035619</v>
      </c>
      <c r="G69" s="64">
        <v>3.572232452530188</v>
      </c>
      <c r="H69" s="75">
        <v>25.45988773857797</v>
      </c>
      <c r="I69" s="64">
        <v>3.2371041837942434</v>
      </c>
      <c r="J69" s="67">
        <v>10.47</v>
      </c>
      <c r="K69" s="67">
        <v>15</v>
      </c>
      <c r="L69" s="67">
        <v>7.5</v>
      </c>
      <c r="M69" s="61">
        <v>1</v>
      </c>
      <c r="N69" s="78">
        <v>0</v>
      </c>
      <c r="O69" s="61">
        <v>1</v>
      </c>
      <c r="P69" s="61">
        <v>1</v>
      </c>
      <c r="Q69" s="61">
        <v>0</v>
      </c>
      <c r="R69" s="61">
        <v>0</v>
      </c>
      <c r="S69" s="61">
        <v>0</v>
      </c>
      <c r="T69" s="61">
        <v>1</v>
      </c>
      <c r="U69" s="61">
        <v>1</v>
      </c>
      <c r="V69" s="61">
        <v>1993</v>
      </c>
      <c r="W69" s="61">
        <f t="shared" si="2"/>
        <v>20</v>
      </c>
      <c r="X69" s="61">
        <v>1</v>
      </c>
      <c r="Y69" s="61">
        <v>48</v>
      </c>
      <c r="Z69" s="61">
        <v>0</v>
      </c>
      <c r="AA69" s="111">
        <v>0</v>
      </c>
      <c r="AB69" s="61">
        <v>0</v>
      </c>
      <c r="AC69" s="61">
        <v>1</v>
      </c>
      <c r="AD69" s="61">
        <v>0</v>
      </c>
      <c r="AE69" s="61">
        <v>0</v>
      </c>
      <c r="AF69" s="61">
        <v>0</v>
      </c>
      <c r="AG69" s="61">
        <v>0</v>
      </c>
      <c r="AH69" s="61">
        <v>0</v>
      </c>
      <c r="AI69" s="61">
        <v>1</v>
      </c>
      <c r="AJ69" s="61">
        <v>0</v>
      </c>
      <c r="AK69" s="61">
        <f t="shared" si="3"/>
        <v>0</v>
      </c>
    </row>
    <row r="70" spans="1:37" ht="11.25">
      <c r="A70" s="65">
        <v>69</v>
      </c>
      <c r="B70" s="66">
        <v>25</v>
      </c>
      <c r="C70" s="70">
        <v>9115.532685840983</v>
      </c>
      <c r="D70" s="68" t="s">
        <v>253</v>
      </c>
      <c r="E70" s="64">
        <v>9.117735125980165</v>
      </c>
      <c r="F70" s="67">
        <v>361.30607683183905</v>
      </c>
      <c r="G70" s="64">
        <v>5.889725457364044</v>
      </c>
      <c r="H70" s="75">
        <v>25.229392114773592</v>
      </c>
      <c r="I70" s="64">
        <v>3.2280096686161195</v>
      </c>
      <c r="J70" s="67">
        <v>16.45</v>
      </c>
      <c r="K70" s="68" t="s">
        <v>253</v>
      </c>
      <c r="L70" s="68" t="s">
        <v>253</v>
      </c>
      <c r="M70" s="78">
        <v>1</v>
      </c>
      <c r="N70" s="78">
        <v>0</v>
      </c>
      <c r="O70" s="61">
        <v>0</v>
      </c>
      <c r="P70" s="61">
        <v>1</v>
      </c>
      <c r="Q70" s="61">
        <v>1</v>
      </c>
      <c r="R70" s="61">
        <v>0</v>
      </c>
      <c r="S70" s="61">
        <v>0</v>
      </c>
      <c r="T70" s="61">
        <v>0</v>
      </c>
      <c r="U70" s="61">
        <v>0</v>
      </c>
      <c r="V70" s="61">
        <v>1991</v>
      </c>
      <c r="W70" s="61">
        <f t="shared" si="2"/>
        <v>18</v>
      </c>
      <c r="X70" s="61">
        <v>0</v>
      </c>
      <c r="Y70" s="61">
        <v>195</v>
      </c>
      <c r="Z70" s="61">
        <v>0</v>
      </c>
      <c r="AA70" s="111">
        <v>0</v>
      </c>
      <c r="AB70" s="61">
        <v>0</v>
      </c>
      <c r="AC70" s="61">
        <v>0</v>
      </c>
      <c r="AD70" s="61">
        <v>1</v>
      </c>
      <c r="AE70" s="61">
        <v>0</v>
      </c>
      <c r="AF70" s="61">
        <v>0</v>
      </c>
      <c r="AG70" s="61">
        <v>0</v>
      </c>
      <c r="AH70" s="61">
        <v>0</v>
      </c>
      <c r="AI70" s="61">
        <v>0</v>
      </c>
      <c r="AJ70" s="61">
        <v>0</v>
      </c>
      <c r="AK70" s="61">
        <f t="shared" si="3"/>
        <v>1</v>
      </c>
    </row>
    <row r="71" spans="1:37" ht="11.25">
      <c r="A71" s="65">
        <v>70</v>
      </c>
      <c r="B71" s="66">
        <v>26</v>
      </c>
      <c r="C71" s="70">
        <v>815.8106617594902</v>
      </c>
      <c r="D71" s="68">
        <v>593.0936541133833</v>
      </c>
      <c r="E71" s="64">
        <v>6.704182295882994</v>
      </c>
      <c r="F71" s="67">
        <v>32.13051391849029</v>
      </c>
      <c r="G71" s="64">
        <v>3.4698061679730916</v>
      </c>
      <c r="H71" s="75">
        <v>25.390526395844923</v>
      </c>
      <c r="I71" s="64">
        <v>3.2343761279099024</v>
      </c>
      <c r="J71" s="67">
        <v>11.3</v>
      </c>
      <c r="K71" s="67">
        <v>14.594594594594595</v>
      </c>
      <c r="L71" s="67">
        <v>7.297297297297297</v>
      </c>
      <c r="M71" s="78">
        <v>1</v>
      </c>
      <c r="N71" s="78">
        <v>0</v>
      </c>
      <c r="O71" s="61">
        <v>0</v>
      </c>
      <c r="P71" s="61">
        <v>1</v>
      </c>
      <c r="Q71" s="61">
        <v>0</v>
      </c>
      <c r="R71" s="61">
        <v>0</v>
      </c>
      <c r="S71" s="61">
        <v>0</v>
      </c>
      <c r="T71" s="61">
        <v>1</v>
      </c>
      <c r="U71" s="61">
        <v>1</v>
      </c>
      <c r="V71" s="61">
        <v>1994</v>
      </c>
      <c r="W71" s="61">
        <f t="shared" si="2"/>
        <v>21</v>
      </c>
      <c r="X71" s="61">
        <v>1</v>
      </c>
      <c r="Y71" s="61">
        <v>362</v>
      </c>
      <c r="Z71" s="61">
        <v>0</v>
      </c>
      <c r="AA71" s="111">
        <v>0</v>
      </c>
      <c r="AB71" s="61">
        <v>0</v>
      </c>
      <c r="AC71" s="61">
        <v>1</v>
      </c>
      <c r="AD71" s="61">
        <v>0</v>
      </c>
      <c r="AE71" s="61">
        <v>0</v>
      </c>
      <c r="AF71" s="61">
        <v>0</v>
      </c>
      <c r="AG71" s="61">
        <v>0</v>
      </c>
      <c r="AH71" s="61">
        <v>1</v>
      </c>
      <c r="AI71" s="61">
        <v>0</v>
      </c>
      <c r="AJ71" s="61">
        <v>1</v>
      </c>
      <c r="AK71" s="61">
        <f t="shared" si="3"/>
        <v>0</v>
      </c>
    </row>
    <row r="72" spans="1:37" ht="11.25">
      <c r="A72" s="65">
        <v>71</v>
      </c>
      <c r="B72" s="66">
        <v>26</v>
      </c>
      <c r="C72" s="70">
        <v>980.7816783394514</v>
      </c>
      <c r="D72" s="68">
        <v>699.0975883845917</v>
      </c>
      <c r="E72" s="64">
        <v>6.888349884684723</v>
      </c>
      <c r="F72" s="67">
        <v>38.627859188455155</v>
      </c>
      <c r="G72" s="64">
        <v>3.6539737567748203</v>
      </c>
      <c r="H72" s="75">
        <v>25.390526395844923</v>
      </c>
      <c r="I72" s="64">
        <v>3.2343761279099024</v>
      </c>
      <c r="J72" s="67">
        <v>11.3</v>
      </c>
      <c r="K72" s="67">
        <v>15.38</v>
      </c>
      <c r="L72" s="67">
        <v>7.69</v>
      </c>
      <c r="M72" s="78">
        <v>1</v>
      </c>
      <c r="N72" s="78">
        <v>0</v>
      </c>
      <c r="O72" s="61">
        <v>0</v>
      </c>
      <c r="P72" s="61">
        <v>1</v>
      </c>
      <c r="Q72" s="61">
        <v>0</v>
      </c>
      <c r="R72" s="61">
        <v>0</v>
      </c>
      <c r="S72" s="61">
        <v>0</v>
      </c>
      <c r="T72" s="61">
        <v>1</v>
      </c>
      <c r="U72" s="61">
        <v>1</v>
      </c>
      <c r="V72" s="61">
        <v>1994</v>
      </c>
      <c r="W72" s="61">
        <f t="shared" si="2"/>
        <v>21</v>
      </c>
      <c r="X72" s="61">
        <v>1</v>
      </c>
      <c r="Y72" s="61">
        <v>362</v>
      </c>
      <c r="Z72" s="61">
        <v>0</v>
      </c>
      <c r="AA72" s="111">
        <v>0</v>
      </c>
      <c r="AB72" s="61">
        <v>0</v>
      </c>
      <c r="AC72" s="61">
        <v>1</v>
      </c>
      <c r="AD72" s="61">
        <v>0</v>
      </c>
      <c r="AE72" s="61">
        <v>0</v>
      </c>
      <c r="AF72" s="61">
        <v>0</v>
      </c>
      <c r="AG72" s="61">
        <v>0</v>
      </c>
      <c r="AH72" s="61">
        <v>1</v>
      </c>
      <c r="AI72" s="61">
        <v>0</v>
      </c>
      <c r="AJ72" s="61">
        <v>1</v>
      </c>
      <c r="AK72" s="61">
        <f t="shared" si="3"/>
        <v>0</v>
      </c>
    </row>
    <row r="73" spans="1:37" ht="11.25">
      <c r="A73" s="65">
        <v>72</v>
      </c>
      <c r="B73" s="66">
        <v>27</v>
      </c>
      <c r="C73" s="70">
        <v>4347.980475630086</v>
      </c>
      <c r="D73" s="68" t="s">
        <v>253</v>
      </c>
      <c r="E73" s="64">
        <v>8.377466757805555</v>
      </c>
      <c r="F73" s="67">
        <v>491.9229527776969</v>
      </c>
      <c r="G73" s="64">
        <v>6.19832210418391</v>
      </c>
      <c r="H73" s="75">
        <v>8.838742837834133</v>
      </c>
      <c r="I73" s="64">
        <v>2.1791446536216457</v>
      </c>
      <c r="J73" s="67">
        <v>12.192036223198828</v>
      </c>
      <c r="K73" s="68" t="s">
        <v>253</v>
      </c>
      <c r="L73" s="68" t="s">
        <v>253</v>
      </c>
      <c r="M73" s="78">
        <v>1</v>
      </c>
      <c r="N73" s="61">
        <v>0</v>
      </c>
      <c r="O73" s="61">
        <v>0</v>
      </c>
      <c r="P73" s="61">
        <v>1</v>
      </c>
      <c r="Q73" s="61">
        <v>0</v>
      </c>
      <c r="R73" s="61">
        <v>1</v>
      </c>
      <c r="S73" s="61">
        <v>0</v>
      </c>
      <c r="T73" s="61">
        <v>0</v>
      </c>
      <c r="U73" s="61">
        <v>1</v>
      </c>
      <c r="V73" s="61">
        <v>1999</v>
      </c>
      <c r="W73" s="61">
        <f t="shared" si="2"/>
        <v>26</v>
      </c>
      <c r="X73" s="61">
        <v>0</v>
      </c>
      <c r="Y73" s="61">
        <v>42</v>
      </c>
      <c r="Z73" s="61">
        <v>0</v>
      </c>
      <c r="AA73" s="111">
        <v>0</v>
      </c>
      <c r="AB73" s="61">
        <v>1</v>
      </c>
      <c r="AC73" s="61">
        <v>0</v>
      </c>
      <c r="AD73" s="61">
        <v>0</v>
      </c>
      <c r="AE73" s="61">
        <v>0</v>
      </c>
      <c r="AF73" s="61">
        <v>0</v>
      </c>
      <c r="AG73" s="61">
        <v>1</v>
      </c>
      <c r="AH73" s="61">
        <v>0</v>
      </c>
      <c r="AI73" s="61">
        <v>0</v>
      </c>
      <c r="AJ73" s="61">
        <v>0</v>
      </c>
      <c r="AK73" s="61">
        <f t="shared" si="3"/>
        <v>0</v>
      </c>
    </row>
    <row r="74" spans="1:37" ht="11.25">
      <c r="A74" s="65">
        <v>73</v>
      </c>
      <c r="B74" s="66">
        <v>28</v>
      </c>
      <c r="C74" s="70">
        <v>1902.7722771926217</v>
      </c>
      <c r="D74" s="68" t="s">
        <v>253</v>
      </c>
      <c r="E74" s="64">
        <v>7.551067194971552</v>
      </c>
      <c r="F74" s="67">
        <v>75.67301029560961</v>
      </c>
      <c r="G74" s="64">
        <v>4.326421561805064</v>
      </c>
      <c r="H74" s="75">
        <v>25.144662142547492</v>
      </c>
      <c r="I74" s="64">
        <v>3.224645633166489</v>
      </c>
      <c r="J74" s="67">
        <v>18.72</v>
      </c>
      <c r="K74" s="68" t="s">
        <v>253</v>
      </c>
      <c r="L74" s="68" t="s">
        <v>253</v>
      </c>
      <c r="M74" s="61">
        <v>0</v>
      </c>
      <c r="N74" s="107">
        <v>0</v>
      </c>
      <c r="O74" s="61">
        <v>1</v>
      </c>
      <c r="P74" s="61">
        <v>1</v>
      </c>
      <c r="Q74" s="61">
        <v>1</v>
      </c>
      <c r="R74" s="61">
        <v>0</v>
      </c>
      <c r="S74" s="61">
        <v>0</v>
      </c>
      <c r="T74" s="61">
        <v>0</v>
      </c>
      <c r="U74" s="61">
        <v>1</v>
      </c>
      <c r="V74" s="61">
        <v>1988</v>
      </c>
      <c r="W74" s="61">
        <f t="shared" si="2"/>
        <v>15</v>
      </c>
      <c r="X74" s="61">
        <v>0</v>
      </c>
      <c r="Y74" s="69" t="s">
        <v>253</v>
      </c>
      <c r="Z74" s="61">
        <v>0</v>
      </c>
      <c r="AA74" s="111">
        <v>0</v>
      </c>
      <c r="AB74" s="61">
        <v>0</v>
      </c>
      <c r="AC74" s="61">
        <v>0</v>
      </c>
      <c r="AD74" s="61">
        <v>0</v>
      </c>
      <c r="AE74" s="61">
        <v>0</v>
      </c>
      <c r="AF74" s="61">
        <v>0</v>
      </c>
      <c r="AG74" s="61">
        <v>0</v>
      </c>
      <c r="AH74" s="61">
        <v>0</v>
      </c>
      <c r="AI74" s="61">
        <v>0</v>
      </c>
      <c r="AJ74" s="61">
        <v>0</v>
      </c>
      <c r="AK74" s="61">
        <f t="shared" si="3"/>
        <v>0</v>
      </c>
    </row>
    <row r="75" spans="1:37" ht="11.25">
      <c r="A75" s="65">
        <v>74</v>
      </c>
      <c r="B75" s="65">
        <v>29</v>
      </c>
      <c r="C75" s="90">
        <v>2306.565547599454</v>
      </c>
      <c r="D75" s="68" t="s">
        <v>253</v>
      </c>
      <c r="E75" s="104">
        <v>7.743514921236802</v>
      </c>
      <c r="F75" s="105">
        <v>99.22725602409639</v>
      </c>
      <c r="G75" s="104">
        <v>4.597412734859099</v>
      </c>
      <c r="H75" s="106">
        <v>23.245281992271625</v>
      </c>
      <c r="I75" s="104">
        <v>3.1461021863777026</v>
      </c>
      <c r="J75" s="105">
        <v>6.12</v>
      </c>
      <c r="K75" s="105">
        <v>8</v>
      </c>
      <c r="L75" s="105">
        <v>2.4</v>
      </c>
      <c r="M75" s="107">
        <v>1</v>
      </c>
      <c r="N75" s="61">
        <v>0</v>
      </c>
      <c r="O75" s="107">
        <v>0</v>
      </c>
      <c r="P75" s="107">
        <v>1</v>
      </c>
      <c r="Q75" s="107">
        <v>0</v>
      </c>
      <c r="R75" s="107">
        <v>0</v>
      </c>
      <c r="S75" s="107">
        <v>0</v>
      </c>
      <c r="T75" s="107">
        <v>1</v>
      </c>
      <c r="U75" s="107">
        <v>1</v>
      </c>
      <c r="V75" s="107">
        <v>1998</v>
      </c>
      <c r="W75" s="61">
        <f t="shared" si="2"/>
        <v>25</v>
      </c>
      <c r="X75" s="107">
        <v>1</v>
      </c>
      <c r="Y75" s="94">
        <v>675</v>
      </c>
      <c r="Z75" s="107">
        <v>0</v>
      </c>
      <c r="AA75" s="111">
        <v>1</v>
      </c>
      <c r="AB75" s="61">
        <v>0</v>
      </c>
      <c r="AC75" s="61">
        <v>0</v>
      </c>
      <c r="AD75" s="61">
        <v>0</v>
      </c>
      <c r="AE75" s="61">
        <v>0</v>
      </c>
      <c r="AF75" s="61">
        <v>0</v>
      </c>
      <c r="AG75" s="61">
        <v>0</v>
      </c>
      <c r="AH75" s="61">
        <v>1</v>
      </c>
      <c r="AI75" s="61">
        <v>0</v>
      </c>
      <c r="AJ75" s="61">
        <v>1</v>
      </c>
      <c r="AK75" s="61">
        <f t="shared" si="3"/>
        <v>0</v>
      </c>
    </row>
    <row r="76" spans="1:37" ht="11.25">
      <c r="A76" s="65">
        <v>75</v>
      </c>
      <c r="B76" s="66">
        <v>30</v>
      </c>
      <c r="C76" s="70">
        <v>3601.4628657164294</v>
      </c>
      <c r="D76" s="68" t="s">
        <v>253</v>
      </c>
      <c r="E76" s="64">
        <v>8.18909539349365</v>
      </c>
      <c r="F76" s="67">
        <v>121.94416798155116</v>
      </c>
      <c r="G76" s="64">
        <v>4.803563300488861</v>
      </c>
      <c r="H76" s="75">
        <v>29.53370321294325</v>
      </c>
      <c r="I76" s="64">
        <v>3.38553209300479</v>
      </c>
      <c r="J76" s="67">
        <v>15.8</v>
      </c>
      <c r="K76" s="109">
        <v>25</v>
      </c>
      <c r="L76" s="109">
        <v>10</v>
      </c>
      <c r="M76" s="61">
        <v>1</v>
      </c>
      <c r="N76" s="61">
        <v>0</v>
      </c>
      <c r="O76" s="61">
        <v>1</v>
      </c>
      <c r="P76" s="61">
        <v>1</v>
      </c>
      <c r="Q76" s="61">
        <v>1</v>
      </c>
      <c r="R76" s="61">
        <v>0</v>
      </c>
      <c r="S76" s="61">
        <v>0</v>
      </c>
      <c r="T76" s="61">
        <v>0</v>
      </c>
      <c r="U76" s="61">
        <v>1</v>
      </c>
      <c r="V76" s="61">
        <v>1999</v>
      </c>
      <c r="W76" s="61">
        <f t="shared" si="2"/>
        <v>26</v>
      </c>
      <c r="X76" s="61">
        <v>0</v>
      </c>
      <c r="Y76" s="110">
        <v>288</v>
      </c>
      <c r="Z76" s="61">
        <v>0</v>
      </c>
      <c r="AA76" s="111">
        <v>1</v>
      </c>
      <c r="AB76" s="61">
        <v>0</v>
      </c>
      <c r="AC76" s="61">
        <v>0</v>
      </c>
      <c r="AD76" s="61">
        <v>0</v>
      </c>
      <c r="AE76" s="61">
        <v>0</v>
      </c>
      <c r="AF76" s="61">
        <v>0</v>
      </c>
      <c r="AG76" s="61">
        <v>0</v>
      </c>
      <c r="AH76" s="61">
        <v>1</v>
      </c>
      <c r="AI76" s="61">
        <v>0</v>
      </c>
      <c r="AJ76" s="61">
        <v>1</v>
      </c>
      <c r="AK76" s="61">
        <f t="shared" si="3"/>
        <v>0</v>
      </c>
    </row>
    <row r="77" spans="1:37" ht="11.25">
      <c r="A77" s="65">
        <v>76</v>
      </c>
      <c r="B77" s="66">
        <v>30</v>
      </c>
      <c r="C77" s="70">
        <v>5548.199549887472</v>
      </c>
      <c r="D77" s="68" t="s">
        <v>253</v>
      </c>
      <c r="E77" s="64">
        <v>8.621228748683977</v>
      </c>
      <c r="F77" s="67">
        <v>187.8599344580653</v>
      </c>
      <c r="G77" s="64">
        <v>5.235696655679186</v>
      </c>
      <c r="H77" s="75">
        <v>29.53370321294325</v>
      </c>
      <c r="I77" s="64">
        <v>3.38553209300479</v>
      </c>
      <c r="J77" s="67">
        <v>15.8</v>
      </c>
      <c r="K77" s="109">
        <v>20</v>
      </c>
      <c r="L77" s="109">
        <v>5</v>
      </c>
      <c r="M77" s="61">
        <v>1</v>
      </c>
      <c r="N77" s="61">
        <v>0</v>
      </c>
      <c r="O77" s="61">
        <v>1</v>
      </c>
      <c r="P77" s="61">
        <v>1</v>
      </c>
      <c r="Q77" s="61">
        <v>1</v>
      </c>
      <c r="R77" s="61">
        <v>0</v>
      </c>
      <c r="S77" s="61">
        <v>0</v>
      </c>
      <c r="T77" s="61">
        <v>0</v>
      </c>
      <c r="U77" s="61">
        <v>1</v>
      </c>
      <c r="V77" s="61">
        <v>1999</v>
      </c>
      <c r="W77" s="61">
        <f t="shared" si="2"/>
        <v>26</v>
      </c>
      <c r="X77" s="61">
        <v>0</v>
      </c>
      <c r="Y77" s="110">
        <v>288</v>
      </c>
      <c r="Z77" s="61">
        <v>0</v>
      </c>
      <c r="AA77" s="111">
        <v>1</v>
      </c>
      <c r="AB77" s="61">
        <v>0</v>
      </c>
      <c r="AC77" s="61">
        <v>0</v>
      </c>
      <c r="AD77" s="61">
        <v>0</v>
      </c>
      <c r="AE77" s="61">
        <v>0</v>
      </c>
      <c r="AF77" s="61">
        <v>0</v>
      </c>
      <c r="AG77" s="61">
        <v>0</v>
      </c>
      <c r="AH77" s="61">
        <v>1</v>
      </c>
      <c r="AI77" s="61">
        <v>0</v>
      </c>
      <c r="AJ77" s="61">
        <v>1</v>
      </c>
      <c r="AK77" s="61">
        <f t="shared" si="3"/>
        <v>0</v>
      </c>
    </row>
    <row r="78" spans="1:37" ht="11.25">
      <c r="A78" s="65">
        <v>77</v>
      </c>
      <c r="B78" s="66">
        <v>30</v>
      </c>
      <c r="C78" s="70">
        <v>3114.7786946736687</v>
      </c>
      <c r="D78" s="68" t="s">
        <v>253</v>
      </c>
      <c r="E78" s="64">
        <v>8.043913383649153</v>
      </c>
      <c r="F78" s="67">
        <v>105.46522636242263</v>
      </c>
      <c r="G78" s="64">
        <v>4.658381290644363</v>
      </c>
      <c r="H78" s="75">
        <v>29.53370321294325</v>
      </c>
      <c r="I78" s="64">
        <v>3.38553209300479</v>
      </c>
      <c r="J78" s="67">
        <v>15.8</v>
      </c>
      <c r="K78" s="109">
        <v>25</v>
      </c>
      <c r="L78" s="109">
        <v>10</v>
      </c>
      <c r="M78" s="61">
        <v>1</v>
      </c>
      <c r="N78" s="61">
        <v>0</v>
      </c>
      <c r="O78" s="61">
        <v>1</v>
      </c>
      <c r="P78" s="61">
        <v>1</v>
      </c>
      <c r="Q78" s="61">
        <v>1</v>
      </c>
      <c r="R78" s="61">
        <v>0</v>
      </c>
      <c r="S78" s="61">
        <v>0</v>
      </c>
      <c r="T78" s="61">
        <v>0</v>
      </c>
      <c r="U78" s="61">
        <v>1</v>
      </c>
      <c r="V78" s="61">
        <v>1999</v>
      </c>
      <c r="W78" s="61">
        <f t="shared" si="2"/>
        <v>26</v>
      </c>
      <c r="X78" s="61">
        <v>0</v>
      </c>
      <c r="Y78" s="110">
        <v>263</v>
      </c>
      <c r="Z78" s="61">
        <v>0</v>
      </c>
      <c r="AA78" s="111">
        <v>1</v>
      </c>
      <c r="AB78" s="61">
        <v>0</v>
      </c>
      <c r="AC78" s="61">
        <v>0</v>
      </c>
      <c r="AD78" s="61">
        <v>0</v>
      </c>
      <c r="AE78" s="61">
        <v>0</v>
      </c>
      <c r="AF78" s="61">
        <v>0</v>
      </c>
      <c r="AG78" s="61">
        <v>0</v>
      </c>
      <c r="AH78" s="61">
        <v>1</v>
      </c>
      <c r="AI78" s="61">
        <v>0</v>
      </c>
      <c r="AJ78" s="61">
        <v>1</v>
      </c>
      <c r="AK78" s="61">
        <f t="shared" si="3"/>
        <v>0</v>
      </c>
    </row>
    <row r="79" spans="1:37" ht="11.25">
      <c r="A79" s="65">
        <v>78</v>
      </c>
      <c r="B79" s="66">
        <v>30</v>
      </c>
      <c r="C79" s="70">
        <v>4088.1470367591896</v>
      </c>
      <c r="D79" s="68" t="s">
        <v>253</v>
      </c>
      <c r="E79" s="64">
        <v>8.315847099132794</v>
      </c>
      <c r="F79" s="67">
        <v>138.4231096006797</v>
      </c>
      <c r="G79" s="64">
        <v>4.930315006128005</v>
      </c>
      <c r="H79" s="75">
        <v>29.53370321294325</v>
      </c>
      <c r="I79" s="64">
        <v>3.38553209300479</v>
      </c>
      <c r="J79" s="67">
        <v>15.8</v>
      </c>
      <c r="K79" s="109">
        <v>20</v>
      </c>
      <c r="L79" s="109">
        <v>5</v>
      </c>
      <c r="M79" s="61">
        <v>1</v>
      </c>
      <c r="N79" s="61">
        <v>0</v>
      </c>
      <c r="O79" s="61">
        <v>1</v>
      </c>
      <c r="P79" s="61">
        <v>1</v>
      </c>
      <c r="Q79" s="61">
        <v>1</v>
      </c>
      <c r="R79" s="61">
        <v>0</v>
      </c>
      <c r="S79" s="61">
        <v>0</v>
      </c>
      <c r="T79" s="61">
        <v>0</v>
      </c>
      <c r="U79" s="61">
        <v>1</v>
      </c>
      <c r="V79" s="61">
        <v>1999</v>
      </c>
      <c r="W79" s="61">
        <f t="shared" si="2"/>
        <v>26</v>
      </c>
      <c r="X79" s="61">
        <v>0</v>
      </c>
      <c r="Y79" s="110">
        <v>263</v>
      </c>
      <c r="Z79" s="61">
        <v>0</v>
      </c>
      <c r="AA79" s="111">
        <v>1</v>
      </c>
      <c r="AB79" s="61">
        <v>0</v>
      </c>
      <c r="AC79" s="61">
        <v>0</v>
      </c>
      <c r="AD79" s="61">
        <v>0</v>
      </c>
      <c r="AE79" s="61">
        <v>0</v>
      </c>
      <c r="AF79" s="61">
        <v>0</v>
      </c>
      <c r="AG79" s="61">
        <v>0</v>
      </c>
      <c r="AH79" s="61">
        <v>1</v>
      </c>
      <c r="AI79" s="61">
        <v>0</v>
      </c>
      <c r="AJ79" s="61">
        <v>1</v>
      </c>
      <c r="AK79" s="61">
        <f t="shared" si="3"/>
        <v>0</v>
      </c>
    </row>
    <row r="80" spans="1:37" ht="11.25">
      <c r="A80" s="65">
        <v>79</v>
      </c>
      <c r="B80" s="66">
        <v>30</v>
      </c>
      <c r="C80" s="70">
        <v>2920.105026256564</v>
      </c>
      <c r="D80" s="68" t="s">
        <v>253</v>
      </c>
      <c r="E80" s="64">
        <v>7.979374862511582</v>
      </c>
      <c r="F80" s="67">
        <v>98.87364971477122</v>
      </c>
      <c r="G80" s="64">
        <v>4.593842769506792</v>
      </c>
      <c r="H80" s="75">
        <v>29.53370321294325</v>
      </c>
      <c r="I80" s="64">
        <v>3.38553209300479</v>
      </c>
      <c r="J80" s="67">
        <v>15.8</v>
      </c>
      <c r="K80" s="109">
        <v>25</v>
      </c>
      <c r="L80" s="109">
        <v>10</v>
      </c>
      <c r="M80" s="61">
        <v>1</v>
      </c>
      <c r="N80" s="61">
        <v>0</v>
      </c>
      <c r="O80" s="61">
        <v>1</v>
      </c>
      <c r="P80" s="61">
        <v>1</v>
      </c>
      <c r="Q80" s="61">
        <v>1</v>
      </c>
      <c r="R80" s="61">
        <v>0</v>
      </c>
      <c r="S80" s="61">
        <v>0</v>
      </c>
      <c r="T80" s="61">
        <v>0</v>
      </c>
      <c r="U80" s="61">
        <v>1</v>
      </c>
      <c r="V80" s="61">
        <v>1999</v>
      </c>
      <c r="W80" s="61">
        <f t="shared" si="2"/>
        <v>26</v>
      </c>
      <c r="X80" s="61">
        <v>0</v>
      </c>
      <c r="Y80" s="110">
        <v>275</v>
      </c>
      <c r="Z80" s="61">
        <v>0</v>
      </c>
      <c r="AA80" s="111">
        <v>1</v>
      </c>
      <c r="AB80" s="61">
        <v>0</v>
      </c>
      <c r="AC80" s="61">
        <v>0</v>
      </c>
      <c r="AD80" s="61">
        <v>0</v>
      </c>
      <c r="AE80" s="61">
        <v>0</v>
      </c>
      <c r="AF80" s="61">
        <v>0</v>
      </c>
      <c r="AG80" s="61">
        <v>0</v>
      </c>
      <c r="AH80" s="61">
        <v>1</v>
      </c>
      <c r="AI80" s="61">
        <v>0</v>
      </c>
      <c r="AJ80" s="61">
        <v>1</v>
      </c>
      <c r="AK80" s="61">
        <f t="shared" si="3"/>
        <v>0</v>
      </c>
    </row>
    <row r="81" spans="1:37" ht="11.25">
      <c r="A81" s="65">
        <v>80</v>
      </c>
      <c r="B81" s="66">
        <v>30</v>
      </c>
      <c r="C81" s="70">
        <v>3212.1155288822206</v>
      </c>
      <c r="D81" s="68" t="s">
        <v>253</v>
      </c>
      <c r="E81" s="64">
        <v>8.074685042315906</v>
      </c>
      <c r="F81" s="67">
        <v>108.76101468624833</v>
      </c>
      <c r="G81" s="64">
        <v>4.689152949311117</v>
      </c>
      <c r="H81" s="75">
        <v>29.53370321294325</v>
      </c>
      <c r="I81" s="64">
        <v>3.38553209300479</v>
      </c>
      <c r="J81" s="67">
        <v>15.8</v>
      </c>
      <c r="K81" s="109">
        <v>20</v>
      </c>
      <c r="L81" s="109">
        <v>5</v>
      </c>
      <c r="M81" s="61">
        <v>1</v>
      </c>
      <c r="N81" s="61">
        <v>0</v>
      </c>
      <c r="O81" s="61">
        <v>1</v>
      </c>
      <c r="P81" s="61">
        <v>1</v>
      </c>
      <c r="Q81" s="61">
        <v>1</v>
      </c>
      <c r="R81" s="61">
        <v>0</v>
      </c>
      <c r="S81" s="61">
        <v>0</v>
      </c>
      <c r="T81" s="61">
        <v>0</v>
      </c>
      <c r="U81" s="61">
        <v>1</v>
      </c>
      <c r="V81" s="61">
        <v>1999</v>
      </c>
      <c r="W81" s="61">
        <f t="shared" si="2"/>
        <v>26</v>
      </c>
      <c r="X81" s="61">
        <v>0</v>
      </c>
      <c r="Y81" s="110">
        <v>275</v>
      </c>
      <c r="Z81" s="61">
        <v>0</v>
      </c>
      <c r="AA81" s="111">
        <v>1</v>
      </c>
      <c r="AB81" s="61">
        <v>0</v>
      </c>
      <c r="AC81" s="61">
        <v>0</v>
      </c>
      <c r="AD81" s="61">
        <v>0</v>
      </c>
      <c r="AE81" s="61">
        <v>0</v>
      </c>
      <c r="AF81" s="61">
        <v>0</v>
      </c>
      <c r="AG81" s="61">
        <v>0</v>
      </c>
      <c r="AH81" s="61">
        <v>1</v>
      </c>
      <c r="AI81" s="61">
        <v>0</v>
      </c>
      <c r="AJ81" s="61">
        <v>1</v>
      </c>
      <c r="AK81" s="61">
        <f t="shared" si="3"/>
        <v>0</v>
      </c>
    </row>
    <row r="82" spans="1:37" ht="11.25">
      <c r="A82" s="65">
        <v>81</v>
      </c>
      <c r="B82" s="66">
        <v>30</v>
      </c>
      <c r="C82" s="70">
        <v>2336.0840210052515</v>
      </c>
      <c r="D82" s="68" t="s">
        <v>253</v>
      </c>
      <c r="E82" s="64">
        <v>7.756231311197372</v>
      </c>
      <c r="F82" s="67">
        <v>79.09891977181697</v>
      </c>
      <c r="G82" s="64">
        <v>4.370699218192582</v>
      </c>
      <c r="H82" s="75">
        <v>29.53370321294325</v>
      </c>
      <c r="I82" s="64">
        <v>3.38553209300479</v>
      </c>
      <c r="J82" s="67">
        <v>15.8</v>
      </c>
      <c r="K82" s="109">
        <v>25</v>
      </c>
      <c r="L82" s="109">
        <v>10</v>
      </c>
      <c r="M82" s="61">
        <v>1</v>
      </c>
      <c r="N82" s="107">
        <v>0</v>
      </c>
      <c r="O82" s="61">
        <v>1</v>
      </c>
      <c r="P82" s="61">
        <v>1</v>
      </c>
      <c r="Q82" s="61">
        <v>1</v>
      </c>
      <c r="R82" s="61">
        <v>0</v>
      </c>
      <c r="S82" s="61">
        <v>0</v>
      </c>
      <c r="T82" s="61">
        <v>0</v>
      </c>
      <c r="U82" s="61">
        <v>1</v>
      </c>
      <c r="V82" s="61">
        <v>1999</v>
      </c>
      <c r="W82" s="61">
        <f t="shared" si="2"/>
        <v>26</v>
      </c>
      <c r="X82" s="61">
        <v>0</v>
      </c>
      <c r="Y82" s="110">
        <v>277</v>
      </c>
      <c r="Z82" s="61">
        <v>0</v>
      </c>
      <c r="AA82" s="111">
        <v>0</v>
      </c>
      <c r="AB82" s="61">
        <v>0</v>
      </c>
      <c r="AC82" s="61">
        <v>0</v>
      </c>
      <c r="AD82" s="61">
        <v>1</v>
      </c>
      <c r="AE82" s="61">
        <v>0</v>
      </c>
      <c r="AF82" s="61">
        <v>0</v>
      </c>
      <c r="AG82" s="61">
        <v>0</v>
      </c>
      <c r="AH82" s="61">
        <v>1</v>
      </c>
      <c r="AI82" s="61">
        <v>0</v>
      </c>
      <c r="AJ82" s="61">
        <v>1</v>
      </c>
      <c r="AK82" s="61">
        <f t="shared" si="3"/>
        <v>0</v>
      </c>
    </row>
    <row r="83" spans="1:37" ht="12" thickBot="1">
      <c r="A83" s="108">
        <v>82</v>
      </c>
      <c r="B83" s="81">
        <v>30</v>
      </c>
      <c r="C83" s="82">
        <v>4574.83120780195</v>
      </c>
      <c r="D83" s="117" t="s">
        <v>253</v>
      </c>
      <c r="E83" s="83">
        <v>8.428325082559486</v>
      </c>
      <c r="F83" s="84">
        <v>154.90205121980824</v>
      </c>
      <c r="G83" s="83">
        <v>5.0427929895546955</v>
      </c>
      <c r="H83" s="85">
        <v>29.53370321294325</v>
      </c>
      <c r="I83" s="83">
        <v>3.38553209300479</v>
      </c>
      <c r="J83" s="84">
        <v>15.8</v>
      </c>
      <c r="K83" s="112">
        <v>20</v>
      </c>
      <c r="L83" s="112">
        <v>5</v>
      </c>
      <c r="M83" s="86">
        <v>1</v>
      </c>
      <c r="N83" s="86">
        <v>0</v>
      </c>
      <c r="O83" s="86">
        <v>1</v>
      </c>
      <c r="P83" s="86">
        <v>1</v>
      </c>
      <c r="Q83" s="86">
        <v>1</v>
      </c>
      <c r="R83" s="86">
        <v>0</v>
      </c>
      <c r="S83" s="86">
        <v>0</v>
      </c>
      <c r="T83" s="86">
        <v>0</v>
      </c>
      <c r="U83" s="86">
        <v>1</v>
      </c>
      <c r="V83" s="86">
        <v>1999</v>
      </c>
      <c r="W83" s="86">
        <f t="shared" si="2"/>
        <v>26</v>
      </c>
      <c r="X83" s="86">
        <v>0</v>
      </c>
      <c r="Y83" s="87">
        <v>277</v>
      </c>
      <c r="Z83" s="86">
        <v>0</v>
      </c>
      <c r="AA83" s="113">
        <v>0</v>
      </c>
      <c r="AB83" s="86">
        <v>0</v>
      </c>
      <c r="AC83" s="86">
        <v>0</v>
      </c>
      <c r="AD83" s="86">
        <v>1</v>
      </c>
      <c r="AE83" s="86">
        <v>0</v>
      </c>
      <c r="AF83" s="86">
        <v>0</v>
      </c>
      <c r="AG83" s="86">
        <v>0</v>
      </c>
      <c r="AH83" s="86">
        <v>1</v>
      </c>
      <c r="AI83" s="86">
        <v>0</v>
      </c>
      <c r="AJ83" s="86">
        <v>1</v>
      </c>
      <c r="AK83" s="86">
        <f t="shared" si="3"/>
        <v>0</v>
      </c>
    </row>
    <row r="84" spans="1:37" ht="12" thickTop="1">
      <c r="A84" s="65">
        <v>83</v>
      </c>
      <c r="B84" s="66">
        <v>12</v>
      </c>
      <c r="C84" s="75">
        <v>3209.37645327322</v>
      </c>
      <c r="D84" s="68" t="s">
        <v>253</v>
      </c>
      <c r="E84" s="64">
        <v>8.073831945938077</v>
      </c>
      <c r="F84" s="67">
        <v>172.04689390062825</v>
      </c>
      <c r="G84" s="64">
        <v>5.147767078611348</v>
      </c>
      <c r="H84" s="75">
        <v>18.654079597199285</v>
      </c>
      <c r="I84" s="64">
        <v>2.9260648673267293</v>
      </c>
      <c r="J84" s="61">
        <v>6.49</v>
      </c>
      <c r="K84" s="67">
        <v>8</v>
      </c>
      <c r="L84" s="67">
        <v>3.4</v>
      </c>
      <c r="M84" s="61">
        <v>1</v>
      </c>
      <c r="N84" s="61">
        <v>0</v>
      </c>
      <c r="O84" s="61">
        <v>0</v>
      </c>
      <c r="P84" s="61">
        <v>1</v>
      </c>
      <c r="Q84" s="61">
        <v>1</v>
      </c>
      <c r="R84" s="61">
        <v>0</v>
      </c>
      <c r="S84" s="61">
        <v>0</v>
      </c>
      <c r="T84" s="61">
        <v>0</v>
      </c>
      <c r="U84" s="61">
        <v>1</v>
      </c>
      <c r="V84" s="61">
        <v>1995</v>
      </c>
      <c r="W84" s="61">
        <f t="shared" si="2"/>
        <v>22</v>
      </c>
      <c r="X84" s="61">
        <v>1</v>
      </c>
      <c r="Y84" s="61">
        <v>315</v>
      </c>
      <c r="Z84" s="61">
        <v>1</v>
      </c>
      <c r="AA84" s="111">
        <v>0</v>
      </c>
      <c r="AB84" s="61">
        <v>1</v>
      </c>
      <c r="AC84" s="61">
        <v>0</v>
      </c>
      <c r="AD84" s="61">
        <v>0</v>
      </c>
      <c r="AE84" s="61">
        <v>0</v>
      </c>
      <c r="AF84" s="61">
        <v>0</v>
      </c>
      <c r="AG84" s="61">
        <v>0</v>
      </c>
      <c r="AH84" s="61">
        <v>1</v>
      </c>
      <c r="AI84" s="61">
        <v>0</v>
      </c>
      <c r="AJ84" s="61">
        <v>0</v>
      </c>
      <c r="AK84" s="61">
        <f t="shared" si="3"/>
        <v>0</v>
      </c>
    </row>
    <row r="85" spans="1:37" ht="11.25">
      <c r="A85" s="65">
        <v>84</v>
      </c>
      <c r="B85" s="66">
        <v>12</v>
      </c>
      <c r="C85" s="75">
        <v>1818.646656854825</v>
      </c>
      <c r="D85" s="68" t="s">
        <v>253</v>
      </c>
      <c r="E85" s="64">
        <v>7.505847908332138</v>
      </c>
      <c r="F85" s="67">
        <v>97.49323987702267</v>
      </c>
      <c r="G85" s="64">
        <v>4.579783041005408</v>
      </c>
      <c r="H85" s="75">
        <v>18.654079597199285</v>
      </c>
      <c r="I85" s="64">
        <v>2.9260648673267293</v>
      </c>
      <c r="J85" s="61">
        <v>6.49</v>
      </c>
      <c r="K85" s="68" t="s">
        <v>253</v>
      </c>
      <c r="L85" s="68" t="s">
        <v>253</v>
      </c>
      <c r="M85" s="61">
        <v>1</v>
      </c>
      <c r="N85" s="61">
        <v>0</v>
      </c>
      <c r="O85" s="61">
        <v>0</v>
      </c>
      <c r="P85" s="61">
        <v>0</v>
      </c>
      <c r="Q85" s="61">
        <v>0</v>
      </c>
      <c r="R85" s="61">
        <v>1</v>
      </c>
      <c r="S85" s="61">
        <v>0</v>
      </c>
      <c r="T85" s="61">
        <v>0</v>
      </c>
      <c r="U85" s="61">
        <v>1</v>
      </c>
      <c r="V85" s="61">
        <v>1995</v>
      </c>
      <c r="W85" s="61">
        <f t="shared" si="2"/>
        <v>22</v>
      </c>
      <c r="X85" s="61">
        <v>1</v>
      </c>
      <c r="Y85" s="61">
        <v>504</v>
      </c>
      <c r="Z85" s="61">
        <v>1</v>
      </c>
      <c r="AA85" s="111">
        <v>0</v>
      </c>
      <c r="AB85" s="61">
        <v>1</v>
      </c>
      <c r="AC85" s="61">
        <v>0</v>
      </c>
      <c r="AD85" s="61">
        <v>0</v>
      </c>
      <c r="AE85" s="61">
        <v>1</v>
      </c>
      <c r="AF85" s="61">
        <v>0</v>
      </c>
      <c r="AG85" s="61">
        <v>0</v>
      </c>
      <c r="AH85" s="61">
        <v>0</v>
      </c>
      <c r="AI85" s="61">
        <v>0</v>
      </c>
      <c r="AJ85" s="61">
        <v>0</v>
      </c>
      <c r="AK85" s="61">
        <f t="shared" si="3"/>
        <v>0</v>
      </c>
    </row>
    <row r="86" spans="1:37" ht="11.25">
      <c r="A86" s="65">
        <v>85</v>
      </c>
      <c r="B86" s="66">
        <v>14</v>
      </c>
      <c r="C86" s="75">
        <v>4748.089205449988</v>
      </c>
      <c r="D86" s="68">
        <v>6024.138179414673</v>
      </c>
      <c r="E86" s="64">
        <v>8.46549754355854</v>
      </c>
      <c r="F86" s="67">
        <v>323.8516423865487</v>
      </c>
      <c r="G86" s="64">
        <v>5.780285517058243</v>
      </c>
      <c r="H86" s="75">
        <v>14.661309636906763</v>
      </c>
      <c r="I86" s="64">
        <v>2.6852120265002974</v>
      </c>
      <c r="J86" s="61">
        <v>10.83</v>
      </c>
      <c r="K86" s="67">
        <v>8</v>
      </c>
      <c r="L86" s="67">
        <v>4</v>
      </c>
      <c r="M86" s="61">
        <v>1</v>
      </c>
      <c r="N86" s="61">
        <v>0</v>
      </c>
      <c r="O86" s="61">
        <v>1</v>
      </c>
      <c r="P86" s="61">
        <v>1</v>
      </c>
      <c r="Q86" s="61">
        <v>1</v>
      </c>
      <c r="R86" s="61">
        <v>0</v>
      </c>
      <c r="S86" s="61">
        <v>0</v>
      </c>
      <c r="T86" s="61">
        <v>0</v>
      </c>
      <c r="U86" s="61">
        <v>1</v>
      </c>
      <c r="V86" s="61">
        <v>1982</v>
      </c>
      <c r="W86" s="61">
        <f t="shared" si="2"/>
        <v>9</v>
      </c>
      <c r="X86" s="61">
        <v>1</v>
      </c>
      <c r="Y86" s="61">
        <v>981</v>
      </c>
      <c r="Z86" s="61">
        <v>1</v>
      </c>
      <c r="AA86" s="111">
        <v>1</v>
      </c>
      <c r="AB86" s="61">
        <v>0</v>
      </c>
      <c r="AC86" s="61">
        <v>0</v>
      </c>
      <c r="AD86" s="61">
        <v>0</v>
      </c>
      <c r="AE86" s="61">
        <v>0</v>
      </c>
      <c r="AF86" s="61">
        <v>0</v>
      </c>
      <c r="AG86" s="61">
        <v>1</v>
      </c>
      <c r="AH86" s="61">
        <v>0</v>
      </c>
      <c r="AI86" s="61">
        <v>0</v>
      </c>
      <c r="AJ86" s="61">
        <v>1</v>
      </c>
      <c r="AK86" s="61">
        <f t="shared" si="3"/>
        <v>0</v>
      </c>
    </row>
    <row r="87" spans="1:37" ht="11.25">
      <c r="A87" s="65">
        <v>86</v>
      </c>
      <c r="B87" s="66">
        <v>14</v>
      </c>
      <c r="C87" s="75">
        <v>4124.902497234679</v>
      </c>
      <c r="D87" s="68">
        <v>3086.2579835424926</v>
      </c>
      <c r="E87" s="64">
        <v>8.324797661455404</v>
      </c>
      <c r="F87" s="67">
        <v>281.34611432331417</v>
      </c>
      <c r="G87" s="64">
        <v>5.6395856349551075</v>
      </c>
      <c r="H87" s="75">
        <v>14.661309636906763</v>
      </c>
      <c r="I87" s="64">
        <v>2.6852120265002974</v>
      </c>
      <c r="J87" s="61">
        <v>10.83</v>
      </c>
      <c r="K87" s="67">
        <v>8</v>
      </c>
      <c r="L87" s="67">
        <v>1</v>
      </c>
      <c r="M87" s="61">
        <v>1</v>
      </c>
      <c r="N87" s="61">
        <v>0</v>
      </c>
      <c r="O87" s="61">
        <v>1</v>
      </c>
      <c r="P87" s="61">
        <v>1</v>
      </c>
      <c r="Q87" s="61">
        <v>1</v>
      </c>
      <c r="R87" s="61">
        <v>0</v>
      </c>
      <c r="S87" s="61">
        <v>0</v>
      </c>
      <c r="T87" s="61">
        <v>0</v>
      </c>
      <c r="U87" s="61">
        <v>1</v>
      </c>
      <c r="V87" s="61">
        <v>1982</v>
      </c>
      <c r="W87" s="61">
        <f t="shared" si="2"/>
        <v>9</v>
      </c>
      <c r="X87" s="61">
        <v>1</v>
      </c>
      <c r="Y87" s="61">
        <v>999</v>
      </c>
      <c r="Z87" s="61">
        <v>1</v>
      </c>
      <c r="AA87" s="111">
        <v>1</v>
      </c>
      <c r="AB87" s="61">
        <v>0</v>
      </c>
      <c r="AC87" s="61">
        <v>0</v>
      </c>
      <c r="AD87" s="61">
        <v>0</v>
      </c>
      <c r="AE87" s="61">
        <v>0</v>
      </c>
      <c r="AF87" s="61">
        <v>0</v>
      </c>
      <c r="AG87" s="61">
        <v>1</v>
      </c>
      <c r="AH87" s="61">
        <v>0</v>
      </c>
      <c r="AI87" s="61">
        <v>0</v>
      </c>
      <c r="AJ87" s="61">
        <v>1</v>
      </c>
      <c r="AK87" s="61">
        <f t="shared" si="3"/>
        <v>0</v>
      </c>
    </row>
    <row r="88" spans="1:37" ht="11.25">
      <c r="A88" s="65">
        <v>87</v>
      </c>
      <c r="B88" s="66">
        <v>14</v>
      </c>
      <c r="C88" s="75">
        <v>2344.369045190932</v>
      </c>
      <c r="D88" s="68">
        <v>356.10669040874916</v>
      </c>
      <c r="E88" s="64">
        <v>7.7597715807917345</v>
      </c>
      <c r="F88" s="67">
        <v>159.90174842835842</v>
      </c>
      <c r="G88" s="64">
        <v>5.074559554291437</v>
      </c>
      <c r="H88" s="75">
        <v>14.661309636906763</v>
      </c>
      <c r="I88" s="64">
        <v>2.6852120265002974</v>
      </c>
      <c r="J88" s="61">
        <v>10.83</v>
      </c>
      <c r="K88" s="67">
        <v>8</v>
      </c>
      <c r="L88" s="67">
        <v>-8</v>
      </c>
      <c r="M88" s="61">
        <v>1</v>
      </c>
      <c r="N88" s="61">
        <v>0</v>
      </c>
      <c r="O88" s="61">
        <v>1</v>
      </c>
      <c r="P88" s="61">
        <v>1</v>
      </c>
      <c r="Q88" s="61">
        <v>1</v>
      </c>
      <c r="R88" s="61">
        <v>0</v>
      </c>
      <c r="S88" s="61">
        <v>0</v>
      </c>
      <c r="T88" s="61">
        <v>0</v>
      </c>
      <c r="U88" s="61">
        <v>0</v>
      </c>
      <c r="V88" s="61">
        <v>1982</v>
      </c>
      <c r="W88" s="61">
        <f t="shared" si="2"/>
        <v>9</v>
      </c>
      <c r="X88" s="61">
        <v>1</v>
      </c>
      <c r="Y88" s="61">
        <v>201</v>
      </c>
      <c r="Z88" s="61">
        <v>1</v>
      </c>
      <c r="AA88" s="111">
        <v>1</v>
      </c>
      <c r="AB88" s="61">
        <v>0</v>
      </c>
      <c r="AC88" s="61">
        <v>0</v>
      </c>
      <c r="AD88" s="61">
        <v>0</v>
      </c>
      <c r="AE88" s="61">
        <v>0</v>
      </c>
      <c r="AF88" s="61">
        <v>0</v>
      </c>
      <c r="AG88" s="61">
        <v>1</v>
      </c>
      <c r="AH88" s="61">
        <v>0</v>
      </c>
      <c r="AI88" s="61">
        <v>0</v>
      </c>
      <c r="AJ88" s="61">
        <v>1</v>
      </c>
      <c r="AK88" s="61">
        <f t="shared" si="3"/>
        <v>1</v>
      </c>
    </row>
    <row r="89" spans="1:37" ht="11.25">
      <c r="A89" s="65">
        <v>88</v>
      </c>
      <c r="B89" s="66">
        <v>14</v>
      </c>
      <c r="C89" s="75">
        <v>860.5911684878104</v>
      </c>
      <c r="D89" s="68">
        <v>154.31289917712465</v>
      </c>
      <c r="E89" s="64">
        <v>6.757619558311187</v>
      </c>
      <c r="F89" s="67">
        <v>58.69811018256195</v>
      </c>
      <c r="G89" s="64">
        <v>4.07240753181089</v>
      </c>
      <c r="H89" s="75">
        <v>14.661309636906763</v>
      </c>
      <c r="I89" s="64">
        <v>2.6852120265002974</v>
      </c>
      <c r="J89" s="61">
        <v>10.83</v>
      </c>
      <c r="K89" s="67">
        <v>8</v>
      </c>
      <c r="L89" s="67">
        <v>-24</v>
      </c>
      <c r="M89" s="61">
        <v>1</v>
      </c>
      <c r="N89" s="61">
        <v>0</v>
      </c>
      <c r="O89" s="61">
        <v>1</v>
      </c>
      <c r="P89" s="61">
        <v>1</v>
      </c>
      <c r="Q89" s="61">
        <v>1</v>
      </c>
      <c r="R89" s="61">
        <v>0</v>
      </c>
      <c r="S89" s="61">
        <v>0</v>
      </c>
      <c r="T89" s="61">
        <v>0</v>
      </c>
      <c r="U89" s="61">
        <v>0</v>
      </c>
      <c r="V89" s="61">
        <v>1982</v>
      </c>
      <c r="W89" s="61">
        <f t="shared" si="2"/>
        <v>9</v>
      </c>
      <c r="X89" s="61">
        <v>1</v>
      </c>
      <c r="Y89" s="61">
        <v>137</v>
      </c>
      <c r="Z89" s="61">
        <v>1</v>
      </c>
      <c r="AA89" s="111">
        <v>1</v>
      </c>
      <c r="AB89" s="61">
        <v>0</v>
      </c>
      <c r="AC89" s="61">
        <v>0</v>
      </c>
      <c r="AD89" s="61">
        <v>0</v>
      </c>
      <c r="AE89" s="61">
        <v>0</v>
      </c>
      <c r="AF89" s="61">
        <v>0</v>
      </c>
      <c r="AG89" s="61">
        <v>1</v>
      </c>
      <c r="AH89" s="61">
        <v>0</v>
      </c>
      <c r="AI89" s="61">
        <v>0</v>
      </c>
      <c r="AJ89" s="61">
        <v>1</v>
      </c>
      <c r="AK89" s="61">
        <f t="shared" si="3"/>
        <v>1</v>
      </c>
    </row>
    <row r="90" spans="1:37" ht="11.25">
      <c r="A90" s="65">
        <v>89</v>
      </c>
      <c r="B90" s="66">
        <v>14</v>
      </c>
      <c r="C90" s="75">
        <v>3590.742461621554</v>
      </c>
      <c r="D90" s="68">
        <v>1483.7778767031214</v>
      </c>
      <c r="E90" s="64">
        <v>8.186114273921454</v>
      </c>
      <c r="F90" s="67">
        <v>244.91280455482746</v>
      </c>
      <c r="G90" s="64">
        <v>5.500902247421156</v>
      </c>
      <c r="H90" s="75">
        <v>14.661309636906763</v>
      </c>
      <c r="I90" s="64">
        <v>2.6852120265002974</v>
      </c>
      <c r="J90" s="61">
        <v>10.83</v>
      </c>
      <c r="K90" s="67">
        <v>10</v>
      </c>
      <c r="L90" s="67">
        <v>5</v>
      </c>
      <c r="M90" s="61">
        <v>1</v>
      </c>
      <c r="N90" s="61">
        <v>0</v>
      </c>
      <c r="O90" s="61">
        <v>1</v>
      </c>
      <c r="P90" s="61">
        <v>1</v>
      </c>
      <c r="Q90" s="61">
        <v>1</v>
      </c>
      <c r="R90" s="61">
        <v>0</v>
      </c>
      <c r="S90" s="61">
        <v>0</v>
      </c>
      <c r="T90" s="61">
        <v>0</v>
      </c>
      <c r="U90" s="61">
        <v>1</v>
      </c>
      <c r="V90" s="61">
        <v>1982</v>
      </c>
      <c r="W90" s="61">
        <f t="shared" si="2"/>
        <v>9</v>
      </c>
      <c r="X90" s="61">
        <v>1</v>
      </c>
      <c r="Y90" s="61">
        <v>950</v>
      </c>
      <c r="Z90" s="61">
        <v>1</v>
      </c>
      <c r="AA90" s="111">
        <v>1</v>
      </c>
      <c r="AB90" s="61">
        <v>0</v>
      </c>
      <c r="AC90" s="61">
        <v>0</v>
      </c>
      <c r="AD90" s="61">
        <v>0</v>
      </c>
      <c r="AE90" s="61">
        <v>0</v>
      </c>
      <c r="AF90" s="61">
        <v>0</v>
      </c>
      <c r="AG90" s="61">
        <v>0</v>
      </c>
      <c r="AH90" s="61">
        <v>1</v>
      </c>
      <c r="AI90" s="61">
        <v>0</v>
      </c>
      <c r="AJ90" s="61">
        <v>1</v>
      </c>
      <c r="AK90" s="61">
        <f t="shared" si="3"/>
        <v>0</v>
      </c>
    </row>
    <row r="91" spans="1:37" ht="11.25">
      <c r="A91" s="65">
        <v>90</v>
      </c>
      <c r="B91" s="66">
        <v>18</v>
      </c>
      <c r="C91" s="75">
        <v>8220.040112253193</v>
      </c>
      <c r="D91" s="68" t="s">
        <v>253</v>
      </c>
      <c r="E91" s="64">
        <v>9.014330367874473</v>
      </c>
      <c r="F91" s="67">
        <v>342.13942044238655</v>
      </c>
      <c r="G91" s="64">
        <v>5.835218316103224</v>
      </c>
      <c r="H91" s="75">
        <v>24.025410756891667</v>
      </c>
      <c r="I91" s="64">
        <v>3.179112051771251</v>
      </c>
      <c r="J91" s="61">
        <v>19.1</v>
      </c>
      <c r="K91" s="67">
        <v>10</v>
      </c>
      <c r="L91" s="67">
        <v>5</v>
      </c>
      <c r="M91" s="61">
        <v>1</v>
      </c>
      <c r="N91" s="61">
        <v>0</v>
      </c>
      <c r="O91" s="61">
        <v>0</v>
      </c>
      <c r="P91" s="61">
        <v>1</v>
      </c>
      <c r="Q91" s="61">
        <v>1</v>
      </c>
      <c r="R91" s="61">
        <v>0</v>
      </c>
      <c r="S91" s="61">
        <v>0</v>
      </c>
      <c r="T91" s="61">
        <v>0</v>
      </c>
      <c r="U91" s="61">
        <v>1</v>
      </c>
      <c r="V91" s="61">
        <v>1986</v>
      </c>
      <c r="W91" s="61">
        <f t="shared" si="2"/>
        <v>13</v>
      </c>
      <c r="X91" s="61">
        <v>0</v>
      </c>
      <c r="Y91" s="61">
        <v>55</v>
      </c>
      <c r="Z91" s="61">
        <v>1</v>
      </c>
      <c r="AA91" s="111">
        <v>0</v>
      </c>
      <c r="AB91" s="61">
        <v>0</v>
      </c>
      <c r="AC91" s="61">
        <v>0</v>
      </c>
      <c r="AD91" s="61">
        <v>1</v>
      </c>
      <c r="AE91" s="61">
        <v>0</v>
      </c>
      <c r="AF91" s="61">
        <v>0</v>
      </c>
      <c r="AG91" s="61">
        <v>0</v>
      </c>
      <c r="AH91" s="61">
        <v>1</v>
      </c>
      <c r="AI91" s="61">
        <v>0</v>
      </c>
      <c r="AJ91" s="61">
        <v>0</v>
      </c>
      <c r="AK91" s="61">
        <f t="shared" si="3"/>
        <v>0</v>
      </c>
    </row>
    <row r="92" spans="1:37" ht="11.25">
      <c r="A92" s="65">
        <v>91</v>
      </c>
      <c r="B92" s="66">
        <v>22</v>
      </c>
      <c r="C92" s="75">
        <v>3764.64139184766</v>
      </c>
      <c r="D92" s="68">
        <v>3361.286957006839</v>
      </c>
      <c r="E92" s="64">
        <v>8.233407887848402</v>
      </c>
      <c r="F92" s="67">
        <v>229.74990943061852</v>
      </c>
      <c r="G92" s="64">
        <v>5.436991367027312</v>
      </c>
      <c r="H92" s="75">
        <v>16.385823181290668</v>
      </c>
      <c r="I92" s="64">
        <v>2.7964165208210905</v>
      </c>
      <c r="J92" s="61">
        <v>9.39</v>
      </c>
      <c r="K92" s="67">
        <v>50.7</v>
      </c>
      <c r="L92" s="67">
        <v>25.35</v>
      </c>
      <c r="M92" s="61">
        <v>1</v>
      </c>
      <c r="N92" s="61">
        <v>0</v>
      </c>
      <c r="O92" s="61">
        <v>1</v>
      </c>
      <c r="P92" s="61">
        <v>1</v>
      </c>
      <c r="Q92" s="61">
        <v>1</v>
      </c>
      <c r="R92" s="61">
        <v>0</v>
      </c>
      <c r="S92" s="61">
        <v>0</v>
      </c>
      <c r="T92" s="61">
        <v>0</v>
      </c>
      <c r="U92" s="61">
        <v>1</v>
      </c>
      <c r="V92" s="61">
        <v>1987</v>
      </c>
      <c r="W92" s="61">
        <f t="shared" si="2"/>
        <v>14</v>
      </c>
      <c r="X92" s="61">
        <v>1</v>
      </c>
      <c r="Y92" s="61">
        <v>406</v>
      </c>
      <c r="Z92" s="61">
        <v>1</v>
      </c>
      <c r="AA92" s="111">
        <v>1</v>
      </c>
      <c r="AB92" s="61">
        <v>0</v>
      </c>
      <c r="AC92" s="61">
        <v>0</v>
      </c>
      <c r="AD92" s="61">
        <v>0</v>
      </c>
      <c r="AE92" s="61">
        <v>0</v>
      </c>
      <c r="AF92" s="61">
        <v>0</v>
      </c>
      <c r="AG92" s="61">
        <v>0</v>
      </c>
      <c r="AH92" s="61">
        <v>1</v>
      </c>
      <c r="AI92" s="61">
        <v>0</v>
      </c>
      <c r="AJ92" s="61">
        <v>1</v>
      </c>
      <c r="AK92" s="61">
        <f t="shared" si="3"/>
        <v>0</v>
      </c>
    </row>
    <row r="93" spans="1:37" ht="11.25">
      <c r="A93" s="65">
        <v>92</v>
      </c>
      <c r="B93" s="66">
        <v>22</v>
      </c>
      <c r="C93" s="75">
        <v>6023.426226956256</v>
      </c>
      <c r="D93" s="68">
        <v>6749.4642096697335</v>
      </c>
      <c r="E93" s="64">
        <v>8.703411517094137</v>
      </c>
      <c r="F93" s="67">
        <v>367.5998550889896</v>
      </c>
      <c r="G93" s="64">
        <v>5.906994996273047</v>
      </c>
      <c r="H93" s="75">
        <v>16.385823181290668</v>
      </c>
      <c r="I93" s="64">
        <v>2.7964165208210905</v>
      </c>
      <c r="J93" s="61">
        <v>9.39</v>
      </c>
      <c r="K93" s="67">
        <v>50.7</v>
      </c>
      <c r="L93" s="67">
        <v>12.68</v>
      </c>
      <c r="M93" s="61">
        <v>1</v>
      </c>
      <c r="N93" s="61">
        <v>0</v>
      </c>
      <c r="O93" s="61">
        <v>1</v>
      </c>
      <c r="P93" s="61">
        <v>1</v>
      </c>
      <c r="Q93" s="61">
        <v>1</v>
      </c>
      <c r="R93" s="61">
        <v>0</v>
      </c>
      <c r="S93" s="61">
        <v>0</v>
      </c>
      <c r="T93" s="61">
        <v>0</v>
      </c>
      <c r="U93" s="61">
        <v>1</v>
      </c>
      <c r="V93" s="61">
        <v>1987</v>
      </c>
      <c r="W93" s="61">
        <f t="shared" si="2"/>
        <v>14</v>
      </c>
      <c r="X93" s="61">
        <v>1</v>
      </c>
      <c r="Y93" s="61">
        <v>403</v>
      </c>
      <c r="Z93" s="61">
        <v>1</v>
      </c>
      <c r="AA93" s="111">
        <v>1</v>
      </c>
      <c r="AB93" s="61">
        <v>0</v>
      </c>
      <c r="AC93" s="61">
        <v>0</v>
      </c>
      <c r="AD93" s="61">
        <v>0</v>
      </c>
      <c r="AE93" s="61">
        <v>0</v>
      </c>
      <c r="AF93" s="61">
        <v>0</v>
      </c>
      <c r="AG93" s="61">
        <v>0</v>
      </c>
      <c r="AH93" s="61">
        <v>1</v>
      </c>
      <c r="AI93" s="61">
        <v>0</v>
      </c>
      <c r="AJ93" s="61">
        <v>1</v>
      </c>
      <c r="AK93" s="61">
        <f t="shared" si="3"/>
        <v>0</v>
      </c>
    </row>
    <row r="94" spans="1:37" ht="11.25">
      <c r="A94" s="65">
        <v>93</v>
      </c>
      <c r="B94" s="66">
        <v>22</v>
      </c>
      <c r="C94" s="75">
        <v>6130.987409580474</v>
      </c>
      <c r="D94" s="68">
        <v>16792.989637206167</v>
      </c>
      <c r="E94" s="64">
        <v>8.721111094193539</v>
      </c>
      <c r="F94" s="67">
        <v>374.16413821557876</v>
      </c>
      <c r="G94" s="64">
        <v>5.924694573372449</v>
      </c>
      <c r="H94" s="75">
        <v>16.385823181290668</v>
      </c>
      <c r="I94" s="64">
        <v>2.7964165208210905</v>
      </c>
      <c r="J94" s="61">
        <v>9.39</v>
      </c>
      <c r="K94" s="67">
        <v>50.7</v>
      </c>
      <c r="L94" s="67">
        <v>5.07</v>
      </c>
      <c r="M94" s="61">
        <v>1</v>
      </c>
      <c r="N94" s="61">
        <v>0</v>
      </c>
      <c r="O94" s="61">
        <v>1</v>
      </c>
      <c r="P94" s="61">
        <v>1</v>
      </c>
      <c r="Q94" s="61">
        <v>1</v>
      </c>
      <c r="R94" s="61">
        <v>0</v>
      </c>
      <c r="S94" s="61">
        <v>0</v>
      </c>
      <c r="T94" s="61">
        <v>0</v>
      </c>
      <c r="U94" s="61">
        <v>1</v>
      </c>
      <c r="V94" s="61">
        <v>1987</v>
      </c>
      <c r="W94" s="61">
        <f t="shared" si="2"/>
        <v>14</v>
      </c>
      <c r="X94" s="61">
        <v>1</v>
      </c>
      <c r="Y94" s="61">
        <v>401</v>
      </c>
      <c r="Z94" s="61">
        <v>1</v>
      </c>
      <c r="AA94" s="111">
        <v>1</v>
      </c>
      <c r="AB94" s="61">
        <v>0</v>
      </c>
      <c r="AC94" s="61">
        <v>0</v>
      </c>
      <c r="AD94" s="61">
        <v>0</v>
      </c>
      <c r="AE94" s="61">
        <v>0</v>
      </c>
      <c r="AF94" s="61">
        <v>0</v>
      </c>
      <c r="AG94" s="61">
        <v>0</v>
      </c>
      <c r="AH94" s="61">
        <v>1</v>
      </c>
      <c r="AI94" s="61">
        <v>0</v>
      </c>
      <c r="AJ94" s="61">
        <v>1</v>
      </c>
      <c r="AK94" s="61">
        <f t="shared" si="3"/>
        <v>0</v>
      </c>
    </row>
    <row r="95" spans="1:37" ht="11.25">
      <c r="A95" s="65">
        <v>94</v>
      </c>
      <c r="B95" s="66">
        <v>22</v>
      </c>
      <c r="C95" s="75">
        <v>4786.47262677774</v>
      </c>
      <c r="D95" s="68">
        <v>914.2700523058602</v>
      </c>
      <c r="E95" s="64">
        <v>8.473549015531184</v>
      </c>
      <c r="F95" s="67">
        <v>292.110599133215</v>
      </c>
      <c r="G95" s="64">
        <v>5.677132494710093</v>
      </c>
      <c r="H95" s="75">
        <v>16.385823181290668</v>
      </c>
      <c r="I95" s="64">
        <v>2.7964165208210905</v>
      </c>
      <c r="J95" s="61">
        <v>9.39</v>
      </c>
      <c r="K95" s="67">
        <v>50.7</v>
      </c>
      <c r="L95" s="67">
        <v>25.35</v>
      </c>
      <c r="M95" s="61">
        <v>1</v>
      </c>
      <c r="N95" s="61">
        <v>0</v>
      </c>
      <c r="O95" s="61">
        <v>1</v>
      </c>
      <c r="P95" s="61">
        <v>1</v>
      </c>
      <c r="Q95" s="61">
        <v>0</v>
      </c>
      <c r="R95" s="61">
        <v>0</v>
      </c>
      <c r="S95" s="61">
        <v>1</v>
      </c>
      <c r="T95" s="61">
        <v>0</v>
      </c>
      <c r="U95" s="61">
        <v>1</v>
      </c>
      <c r="V95" s="61">
        <v>1987</v>
      </c>
      <c r="W95" s="61">
        <f t="shared" si="2"/>
        <v>14</v>
      </c>
      <c r="X95" s="61">
        <v>1</v>
      </c>
      <c r="Y95" s="61">
        <v>382</v>
      </c>
      <c r="Z95" s="61">
        <v>1</v>
      </c>
      <c r="AA95" s="111">
        <v>1</v>
      </c>
      <c r="AB95" s="61">
        <v>0</v>
      </c>
      <c r="AC95" s="61">
        <v>0</v>
      </c>
      <c r="AD95" s="61">
        <v>0</v>
      </c>
      <c r="AE95" s="61">
        <v>0</v>
      </c>
      <c r="AF95" s="61">
        <v>0</v>
      </c>
      <c r="AG95" s="61">
        <v>1</v>
      </c>
      <c r="AH95" s="61">
        <v>0</v>
      </c>
      <c r="AI95" s="61">
        <v>0</v>
      </c>
      <c r="AJ95" s="61">
        <v>1</v>
      </c>
      <c r="AK95" s="61">
        <f t="shared" si="3"/>
        <v>0</v>
      </c>
    </row>
    <row r="96" spans="1:37" ht="11.25">
      <c r="A96" s="65">
        <v>95</v>
      </c>
      <c r="B96" s="66">
        <v>22</v>
      </c>
      <c r="C96" s="75">
        <v>779.8185740255867</v>
      </c>
      <c r="D96" s="68">
        <v>188.232069592383</v>
      </c>
      <c r="E96" s="64">
        <v>6.659061295225572</v>
      </c>
      <c r="F96" s="67">
        <v>47.59105266777098</v>
      </c>
      <c r="G96" s="64">
        <v>3.862644774404482</v>
      </c>
      <c r="H96" s="75">
        <v>16.385823181290668</v>
      </c>
      <c r="I96" s="64">
        <v>2.7964165208210905</v>
      </c>
      <c r="J96" s="61">
        <v>9.39</v>
      </c>
      <c r="K96" s="67">
        <v>50.7</v>
      </c>
      <c r="L96" s="67">
        <v>25.35</v>
      </c>
      <c r="M96" s="61">
        <v>1</v>
      </c>
      <c r="N96" s="61">
        <v>0</v>
      </c>
      <c r="O96" s="61">
        <v>1</v>
      </c>
      <c r="P96" s="61">
        <v>0</v>
      </c>
      <c r="Q96" s="61">
        <v>0</v>
      </c>
      <c r="R96" s="61">
        <v>0</v>
      </c>
      <c r="S96" s="61">
        <v>0</v>
      </c>
      <c r="T96" s="61">
        <v>1</v>
      </c>
      <c r="U96" s="61">
        <v>1</v>
      </c>
      <c r="V96" s="61">
        <v>1987</v>
      </c>
      <c r="W96" s="61">
        <f t="shared" si="2"/>
        <v>14</v>
      </c>
      <c r="X96" s="61">
        <v>1</v>
      </c>
      <c r="Y96" s="61">
        <v>430</v>
      </c>
      <c r="Z96" s="61">
        <v>1</v>
      </c>
      <c r="AA96" s="111">
        <v>1</v>
      </c>
      <c r="AB96" s="61">
        <v>0</v>
      </c>
      <c r="AC96" s="61">
        <v>0</v>
      </c>
      <c r="AD96" s="61">
        <v>0</v>
      </c>
      <c r="AE96" s="61">
        <v>1</v>
      </c>
      <c r="AF96" s="61">
        <v>0</v>
      </c>
      <c r="AG96" s="61">
        <v>0</v>
      </c>
      <c r="AH96" s="61">
        <v>0</v>
      </c>
      <c r="AI96" s="61">
        <v>0</v>
      </c>
      <c r="AJ96" s="61">
        <v>1</v>
      </c>
      <c r="AK96" s="61">
        <f t="shared" si="3"/>
        <v>0</v>
      </c>
    </row>
    <row r="97" ht="11.25">
      <c r="V97" s="61" t="s">
        <v>69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2.421875" style="0" bestFit="1" customWidth="1"/>
  </cols>
  <sheetData>
    <row r="1" spans="1:2" ht="12.75">
      <c r="A1">
        <v>0.01</v>
      </c>
      <c r="B1">
        <f>EXP(1/A1)</f>
        <v>2.6881171418161356E+43</v>
      </c>
    </row>
    <row r="2" spans="1:2" ht="12.75">
      <c r="A2">
        <f>A1+0.1</f>
        <v>0.11</v>
      </c>
      <c r="B2">
        <f aca="true" t="shared" si="0" ref="B2:B65">EXP(1/A2)</f>
        <v>8874.249886220136</v>
      </c>
    </row>
    <row r="3" spans="1:2" ht="12.75">
      <c r="A3">
        <f aca="true" t="shared" si="1" ref="A3:A25">A2+0.1</f>
        <v>0.21000000000000002</v>
      </c>
      <c r="B3">
        <f t="shared" si="0"/>
        <v>116.9685110097011</v>
      </c>
    </row>
    <row r="4" spans="1:2" ht="12.75">
      <c r="A4">
        <f t="shared" si="1"/>
        <v>0.31000000000000005</v>
      </c>
      <c r="B4">
        <f t="shared" si="0"/>
        <v>25.173867477957934</v>
      </c>
    </row>
    <row r="5" spans="1:2" ht="12.75">
      <c r="A5">
        <f t="shared" si="1"/>
        <v>0.41000000000000003</v>
      </c>
      <c r="B5">
        <f t="shared" si="0"/>
        <v>11.461852990641521</v>
      </c>
    </row>
    <row r="6" spans="1:2" ht="12.75">
      <c r="A6">
        <f t="shared" si="1"/>
        <v>0.51</v>
      </c>
      <c r="B6">
        <f t="shared" si="0"/>
        <v>7.104897348955052</v>
      </c>
    </row>
    <row r="7" spans="1:2" ht="12.75">
      <c r="A7">
        <f t="shared" si="1"/>
        <v>0.61</v>
      </c>
      <c r="B7">
        <f t="shared" si="0"/>
        <v>5.151790181308709</v>
      </c>
    </row>
    <row r="8" spans="1:2" ht="12.75">
      <c r="A8">
        <f t="shared" si="1"/>
        <v>0.71</v>
      </c>
      <c r="B8">
        <f t="shared" si="0"/>
        <v>4.08961447092932</v>
      </c>
    </row>
    <row r="9" spans="1:2" ht="12.75">
      <c r="A9">
        <f t="shared" si="1"/>
        <v>0.8099999999999999</v>
      </c>
      <c r="B9">
        <f t="shared" si="0"/>
        <v>3.43689312253371</v>
      </c>
    </row>
    <row r="10" spans="1:2" ht="12.75">
      <c r="A10">
        <f t="shared" si="1"/>
        <v>0.9099999999999999</v>
      </c>
      <c r="B10">
        <f t="shared" si="0"/>
        <v>3.00086655582804</v>
      </c>
    </row>
    <row r="11" spans="1:2" ht="12.75">
      <c r="A11">
        <f t="shared" si="1"/>
        <v>1.01</v>
      </c>
      <c r="B11">
        <f t="shared" si="0"/>
        <v>2.6915009443993787</v>
      </c>
    </row>
    <row r="12" spans="1:2" ht="12.75">
      <c r="A12">
        <f t="shared" si="1"/>
        <v>1.11</v>
      </c>
      <c r="B12">
        <f t="shared" si="0"/>
        <v>2.461819968249988</v>
      </c>
    </row>
    <row r="13" spans="1:2" ht="12.75">
      <c r="A13">
        <f t="shared" si="1"/>
        <v>1.2100000000000002</v>
      </c>
      <c r="B13">
        <f t="shared" si="0"/>
        <v>2.2851833937943087</v>
      </c>
    </row>
    <row r="14" spans="1:2" ht="12.75">
      <c r="A14">
        <f t="shared" si="1"/>
        <v>1.3100000000000003</v>
      </c>
      <c r="B14">
        <f t="shared" si="0"/>
        <v>2.145470291845888</v>
      </c>
    </row>
    <row r="15" spans="1:2" ht="12.75">
      <c r="A15">
        <f t="shared" si="1"/>
        <v>1.4100000000000004</v>
      </c>
      <c r="B15">
        <f t="shared" si="0"/>
        <v>2.0324050757598773</v>
      </c>
    </row>
    <row r="16" spans="1:2" ht="12.75">
      <c r="A16">
        <f t="shared" si="1"/>
        <v>1.5100000000000005</v>
      </c>
      <c r="B16">
        <f t="shared" si="0"/>
        <v>1.9391537287894425</v>
      </c>
    </row>
    <row r="17" spans="1:2" ht="12.75">
      <c r="A17">
        <f t="shared" si="1"/>
        <v>1.6100000000000005</v>
      </c>
      <c r="B17">
        <f t="shared" si="0"/>
        <v>1.8610075087076885</v>
      </c>
    </row>
    <row r="18" spans="1:2" ht="12.75">
      <c r="A18">
        <f t="shared" si="1"/>
        <v>1.7100000000000006</v>
      </c>
      <c r="B18">
        <f t="shared" si="0"/>
        <v>1.7946236274205472</v>
      </c>
    </row>
    <row r="19" spans="1:2" ht="12.75">
      <c r="A19">
        <f t="shared" si="1"/>
        <v>1.8100000000000007</v>
      </c>
      <c r="B19">
        <f t="shared" si="0"/>
        <v>1.7375675716264085</v>
      </c>
    </row>
    <row r="20" spans="1:2" ht="12.75">
      <c r="A20">
        <f t="shared" si="1"/>
        <v>1.9100000000000008</v>
      </c>
      <c r="B20">
        <f t="shared" si="0"/>
        <v>1.6880266929775878</v>
      </c>
    </row>
    <row r="21" spans="1:2" ht="12.75">
      <c r="A21">
        <f t="shared" si="1"/>
        <v>2.0100000000000007</v>
      </c>
      <c r="B21">
        <f t="shared" si="0"/>
        <v>1.6446250708949828</v>
      </c>
    </row>
    <row r="22" spans="1:2" ht="12.75">
      <c r="A22">
        <f t="shared" si="1"/>
        <v>2.1100000000000008</v>
      </c>
      <c r="B22">
        <f t="shared" si="0"/>
        <v>1.6063004043178337</v>
      </c>
    </row>
    <row r="23" spans="1:2" ht="12.75">
      <c r="A23">
        <f t="shared" si="1"/>
        <v>2.210000000000001</v>
      </c>
      <c r="B23">
        <f t="shared" si="0"/>
        <v>1.5722200856204918</v>
      </c>
    </row>
    <row r="24" spans="1:2" ht="12.75">
      <c r="A24">
        <f t="shared" si="1"/>
        <v>2.310000000000001</v>
      </c>
      <c r="B24">
        <f t="shared" si="0"/>
        <v>1.5417227081999696</v>
      </c>
    </row>
    <row r="25" spans="1:2" ht="12.75">
      <c r="A25">
        <f t="shared" si="1"/>
        <v>2.410000000000001</v>
      </c>
      <c r="B25">
        <f t="shared" si="0"/>
        <v>1.5142764881849557</v>
      </c>
    </row>
    <row r="26" spans="1:2" ht="12.75">
      <c r="A26">
        <f aca="true" t="shared" si="2" ref="A26:A42">A25+0.1</f>
        <v>2.510000000000001</v>
      </c>
      <c r="B26">
        <f t="shared" si="0"/>
        <v>1.489449181109156</v>
      </c>
    </row>
    <row r="27" spans="1:2" ht="12.75">
      <c r="A27">
        <f t="shared" si="2"/>
        <v>2.610000000000001</v>
      </c>
      <c r="B27">
        <f t="shared" si="0"/>
        <v>1.4668859646807046</v>
      </c>
    </row>
    <row r="28" spans="1:2" ht="12.75">
      <c r="A28">
        <f t="shared" si="2"/>
        <v>2.7100000000000013</v>
      </c>
      <c r="B28">
        <f t="shared" si="0"/>
        <v>1.4462929405392122</v>
      </c>
    </row>
    <row r="29" spans="1:2" ht="12.75">
      <c r="A29">
        <f t="shared" si="2"/>
        <v>2.8100000000000014</v>
      </c>
      <c r="B29">
        <f t="shared" si="0"/>
        <v>1.4274246636384214</v>
      </c>
    </row>
    <row r="30" spans="1:2" ht="12.75">
      <c r="A30">
        <f t="shared" si="2"/>
        <v>2.9100000000000015</v>
      </c>
      <c r="B30">
        <f t="shared" si="0"/>
        <v>1.4100746012576761</v>
      </c>
    </row>
    <row r="31" spans="1:2" ht="12.75">
      <c r="A31">
        <f t="shared" si="2"/>
        <v>3.0100000000000016</v>
      </c>
      <c r="B31">
        <f t="shared" si="0"/>
        <v>1.3940677518348044</v>
      </c>
    </row>
    <row r="32" spans="1:2" ht="12.75">
      <c r="A32">
        <f t="shared" si="2"/>
        <v>3.1100000000000017</v>
      </c>
      <c r="B32">
        <f t="shared" si="0"/>
        <v>1.3792548759190473</v>
      </c>
    </row>
    <row r="33" spans="1:2" ht="12.75">
      <c r="A33">
        <f t="shared" si="2"/>
        <v>3.2100000000000017</v>
      </c>
      <c r="B33">
        <f t="shared" si="0"/>
        <v>1.3655079442551665</v>
      </c>
    </row>
    <row r="34" spans="1:2" ht="12.75">
      <c r="A34">
        <f t="shared" si="2"/>
        <v>3.310000000000002</v>
      </c>
      <c r="B34">
        <f t="shared" si="0"/>
        <v>1.3527165145554867</v>
      </c>
    </row>
    <row r="35" spans="1:2" ht="12.75">
      <c r="A35">
        <f t="shared" si="2"/>
        <v>3.410000000000002</v>
      </c>
      <c r="B35">
        <f t="shared" si="0"/>
        <v>1.3407848238644942</v>
      </c>
    </row>
    <row r="36" spans="1:2" ht="12.75">
      <c r="A36">
        <f t="shared" si="2"/>
        <v>3.510000000000002</v>
      </c>
      <c r="B36">
        <f t="shared" si="0"/>
        <v>1.3296294373790014</v>
      </c>
    </row>
    <row r="37" spans="1:2" ht="12.75">
      <c r="A37">
        <f t="shared" si="2"/>
        <v>3.610000000000002</v>
      </c>
      <c r="B37">
        <f t="shared" si="0"/>
        <v>1.319177333681931</v>
      </c>
    </row>
    <row r="38" spans="1:2" ht="12.75">
      <c r="A38">
        <f t="shared" si="2"/>
        <v>3.710000000000002</v>
      </c>
      <c r="B38">
        <f t="shared" si="0"/>
        <v>1.3093643349842166</v>
      </c>
    </row>
    <row r="39" spans="1:2" ht="12.75">
      <c r="A39">
        <f t="shared" si="2"/>
        <v>3.8100000000000023</v>
      </c>
      <c r="B39">
        <f t="shared" si="0"/>
        <v>1.300133812159959</v>
      </c>
    </row>
    <row r="40" spans="1:2" ht="12.75">
      <c r="A40">
        <f t="shared" si="2"/>
        <v>3.9100000000000024</v>
      </c>
      <c r="B40">
        <f t="shared" si="0"/>
        <v>1.2914356101913473</v>
      </c>
    </row>
    <row r="41" spans="1:2" ht="12.75">
      <c r="A41">
        <f t="shared" si="2"/>
        <v>4.0100000000000025</v>
      </c>
      <c r="B41">
        <f t="shared" si="0"/>
        <v>1.2832251515739295</v>
      </c>
    </row>
    <row r="42" spans="1:2" ht="12.75">
      <c r="A42">
        <f t="shared" si="2"/>
        <v>4.110000000000002</v>
      </c>
      <c r="B42">
        <f t="shared" si="0"/>
        <v>1.2754626843053116</v>
      </c>
    </row>
    <row r="43" spans="1:2" ht="12.75">
      <c r="A43">
        <f aca="true" t="shared" si="3" ref="A43:A78">A42+0.1</f>
        <v>4.210000000000002</v>
      </c>
      <c r="B43">
        <f t="shared" si="0"/>
        <v>1.2681126480324745</v>
      </c>
    </row>
    <row r="44" spans="1:2" ht="12.75">
      <c r="A44">
        <f t="shared" si="3"/>
        <v>4.310000000000001</v>
      </c>
      <c r="B44">
        <f t="shared" si="0"/>
        <v>1.261143137300404</v>
      </c>
    </row>
    <row r="45" spans="1:2" ht="12.75">
      <c r="A45">
        <f t="shared" si="3"/>
        <v>4.410000000000001</v>
      </c>
      <c r="B45">
        <f t="shared" si="0"/>
        <v>1.2545254450183185</v>
      </c>
    </row>
    <row r="46" spans="1:2" ht="12.75">
      <c r="A46">
        <f t="shared" si="3"/>
        <v>4.510000000000001</v>
      </c>
      <c r="B46">
        <f t="shared" si="0"/>
        <v>1.2482336725269327</v>
      </c>
    </row>
    <row r="47" spans="1:2" ht="12.75">
      <c r="A47">
        <f t="shared" si="3"/>
        <v>4.61</v>
      </c>
      <c r="B47">
        <f t="shared" si="0"/>
        <v>1.2422443952241489</v>
      </c>
    </row>
    <row r="48" spans="1:2" ht="12.75">
      <c r="A48">
        <f t="shared" si="3"/>
        <v>4.71</v>
      </c>
      <c r="B48">
        <f t="shared" si="0"/>
        <v>1.236536374746702</v>
      </c>
    </row>
    <row r="49" spans="1:2" ht="12.75">
      <c r="A49">
        <f t="shared" si="3"/>
        <v>4.81</v>
      </c>
      <c r="B49">
        <f t="shared" si="0"/>
        <v>1.2310903103316784</v>
      </c>
    </row>
    <row r="50" spans="1:2" ht="12.75">
      <c r="A50">
        <f t="shared" si="3"/>
        <v>4.909999999999999</v>
      </c>
      <c r="B50">
        <f t="shared" si="0"/>
        <v>1.2258886232854909</v>
      </c>
    </row>
    <row r="51" spans="1:2" ht="12.75">
      <c r="A51">
        <f t="shared" si="3"/>
        <v>5.009999999999999</v>
      </c>
      <c r="B51">
        <f t="shared" si="0"/>
        <v>1.2209152695383607</v>
      </c>
    </row>
    <row r="52" spans="1:2" ht="12.75">
      <c r="A52">
        <f t="shared" si="3"/>
        <v>5.1099999999999985</v>
      </c>
      <c r="B52">
        <f t="shared" si="0"/>
        <v>1.2161555761130263</v>
      </c>
    </row>
    <row r="53" spans="1:2" ht="12.75">
      <c r="A53">
        <f t="shared" si="3"/>
        <v>5.209999999999998</v>
      </c>
      <c r="B53">
        <f t="shared" si="0"/>
        <v>1.2115960980285712</v>
      </c>
    </row>
    <row r="54" spans="1:2" ht="12.75">
      <c r="A54">
        <f t="shared" si="3"/>
        <v>5.309999999999998</v>
      </c>
      <c r="B54">
        <f t="shared" si="0"/>
        <v>1.2072244927260258</v>
      </c>
    </row>
    <row r="55" spans="1:2" ht="12.75">
      <c r="A55">
        <f t="shared" si="3"/>
        <v>5.4099999999999975</v>
      </c>
      <c r="B55">
        <f t="shared" si="0"/>
        <v>1.2030294095668792</v>
      </c>
    </row>
    <row r="56" spans="1:2" ht="12.75">
      <c r="A56">
        <f t="shared" si="3"/>
        <v>5.509999999999997</v>
      </c>
      <c r="B56">
        <f t="shared" si="0"/>
        <v>1.1990003923385355</v>
      </c>
    </row>
    <row r="57" spans="1:2" ht="12.75">
      <c r="A57">
        <f t="shared" si="3"/>
        <v>5.609999999999997</v>
      </c>
      <c r="B57">
        <f t="shared" si="0"/>
        <v>1.1951277930176993</v>
      </c>
    </row>
    <row r="58" spans="1:2" ht="12.75">
      <c r="A58">
        <f t="shared" si="3"/>
        <v>5.709999999999996</v>
      </c>
      <c r="B58">
        <f t="shared" si="0"/>
        <v>1.1914026953059984</v>
      </c>
    </row>
    <row r="59" spans="1:2" ht="12.75">
      <c r="A59">
        <f t="shared" si="3"/>
        <v>5.809999999999996</v>
      </c>
      <c r="B59">
        <f t="shared" si="0"/>
        <v>1.1878168466717784</v>
      </c>
    </row>
    <row r="60" spans="1:2" ht="12.75">
      <c r="A60">
        <f t="shared" si="3"/>
        <v>5.909999999999996</v>
      </c>
      <c r="B60">
        <f t="shared" si="0"/>
        <v>1.1843625978158006</v>
      </c>
    </row>
    <row r="61" spans="1:2" ht="12.75">
      <c r="A61">
        <f t="shared" si="3"/>
        <v>6.009999999999995</v>
      </c>
      <c r="B61">
        <f t="shared" si="0"/>
        <v>1.1810328486329287</v>
      </c>
    </row>
    <row r="62" spans="1:2" ht="12.75">
      <c r="A62">
        <f t="shared" si="3"/>
        <v>6.109999999999995</v>
      </c>
      <c r="B62">
        <f t="shared" si="0"/>
        <v>1.1778209998719467</v>
      </c>
    </row>
    <row r="63" spans="1:2" ht="12.75">
      <c r="A63">
        <f t="shared" si="3"/>
        <v>6.209999999999995</v>
      </c>
      <c r="B63">
        <f t="shared" si="0"/>
        <v>1.1747209098055709</v>
      </c>
    </row>
    <row r="64" spans="1:2" ht="12.75">
      <c r="A64">
        <f t="shared" si="3"/>
        <v>6.309999999999994</v>
      </c>
      <c r="B64">
        <f t="shared" si="0"/>
        <v>1.1717268553159113</v>
      </c>
    </row>
    <row r="65" spans="1:2" ht="12.75">
      <c r="A65">
        <f t="shared" si="3"/>
        <v>6.409999999999994</v>
      </c>
      <c r="B65">
        <f t="shared" si="0"/>
        <v>1.1688334968798848</v>
      </c>
    </row>
    <row r="66" spans="1:2" ht="12.75">
      <c r="A66">
        <f t="shared" si="3"/>
        <v>6.509999999999994</v>
      </c>
      <c r="B66">
        <f aca="true" t="shared" si="4" ref="B66:B101">EXP(1/A66)</f>
        <v>1.1660358470066536</v>
      </c>
    </row>
    <row r="67" spans="1:2" ht="12.75">
      <c r="A67">
        <f t="shared" si="3"/>
        <v>6.609999999999993</v>
      </c>
      <c r="B67">
        <f t="shared" si="4"/>
        <v>1.1633292417369416</v>
      </c>
    </row>
    <row r="68" spans="1:2" ht="12.75">
      <c r="A68">
        <f t="shared" si="3"/>
        <v>6.709999999999993</v>
      </c>
      <c r="B68">
        <f t="shared" si="4"/>
        <v>1.1607093148636174</v>
      </c>
    </row>
    <row r="69" spans="1:2" ht="12.75">
      <c r="A69">
        <f t="shared" si="3"/>
        <v>6.8099999999999925</v>
      </c>
      <c r="B69">
        <f t="shared" si="4"/>
        <v>1.1581719745755135</v>
      </c>
    </row>
    <row r="70" spans="1:2" ht="12.75">
      <c r="A70">
        <f t="shared" si="3"/>
        <v>6.909999999999992</v>
      </c>
      <c r="B70">
        <f t="shared" si="4"/>
        <v>1.1557133822631362</v>
      </c>
    </row>
    <row r="71" spans="1:2" ht="12.75">
      <c r="A71">
        <f t="shared" si="3"/>
        <v>7.009999999999992</v>
      </c>
      <c r="B71">
        <f t="shared" si="4"/>
        <v>1.1533299332566151</v>
      </c>
    </row>
    <row r="72" spans="1:2" ht="12.75">
      <c r="A72">
        <f t="shared" si="3"/>
        <v>7.109999999999991</v>
      </c>
      <c r="B72">
        <f t="shared" si="4"/>
        <v>1.1510182392936719</v>
      </c>
    </row>
    <row r="73" spans="1:2" ht="12.75">
      <c r="A73">
        <f t="shared" si="3"/>
        <v>7.209999999999991</v>
      </c>
      <c r="B73">
        <f t="shared" si="4"/>
        <v>1.1487751125391963</v>
      </c>
    </row>
    <row r="74" spans="1:2" ht="12.75">
      <c r="A74">
        <f t="shared" si="3"/>
        <v>7.309999999999991</v>
      </c>
      <c r="B74">
        <f t="shared" si="4"/>
        <v>1.1465975509987205</v>
      </c>
    </row>
    <row r="75" spans="1:2" ht="12.75">
      <c r="A75">
        <f t="shared" si="3"/>
        <v>7.40999999999999</v>
      </c>
      <c r="B75">
        <f t="shared" si="4"/>
        <v>1.1444827251861198</v>
      </c>
    </row>
    <row r="76" spans="1:2" ht="12.75">
      <c r="A76">
        <f t="shared" si="3"/>
        <v>7.50999999999999</v>
      </c>
      <c r="B76">
        <f t="shared" si="4"/>
        <v>1.1424279659216248</v>
      </c>
    </row>
    <row r="77" spans="1:2" ht="12.75">
      <c r="A77">
        <f t="shared" si="3"/>
        <v>7.60999999999999</v>
      </c>
      <c r="B77">
        <f t="shared" si="4"/>
        <v>1.140430753150011</v>
      </c>
    </row>
    <row r="78" spans="1:2" ht="12.75">
      <c r="A78">
        <f t="shared" si="3"/>
        <v>7.709999999999989</v>
      </c>
      <c r="B78">
        <f t="shared" si="4"/>
        <v>1.138488705680921</v>
      </c>
    </row>
    <row r="79" spans="1:2" ht="12.75">
      <c r="A79">
        <f aca="true" t="shared" si="5" ref="A79:A101">A78+0.1</f>
        <v>7.809999999999989</v>
      </c>
      <c r="B79">
        <f t="shared" si="4"/>
        <v>1.1365995717638804</v>
      </c>
    </row>
    <row r="80" spans="1:2" ht="12.75">
      <c r="A80">
        <f t="shared" si="5"/>
        <v>7.909999999999989</v>
      </c>
      <c r="B80">
        <f t="shared" si="4"/>
        <v>1.1347612204199193</v>
      </c>
    </row>
    <row r="81" spans="1:2" ht="12.75">
      <c r="A81">
        <f t="shared" si="5"/>
        <v>8.00999999999999</v>
      </c>
      <c r="B81">
        <f t="shared" si="4"/>
        <v>1.1329716334599345</v>
      </c>
    </row>
    <row r="82" spans="1:2" ht="12.75">
      <c r="A82">
        <f t="shared" si="5"/>
        <v>8.109999999999989</v>
      </c>
      <c r="B82">
        <f t="shared" si="4"/>
        <v>1.1312288981272012</v>
      </c>
    </row>
    <row r="83" spans="1:2" ht="12.75">
      <c r="A83">
        <f t="shared" si="5"/>
        <v>8.209999999999988</v>
      </c>
      <c r="B83">
        <f t="shared" si="4"/>
        <v>1.1295312003078763</v>
      </c>
    </row>
    <row r="84" spans="1:2" ht="12.75">
      <c r="A84">
        <f t="shared" si="5"/>
        <v>8.309999999999988</v>
      </c>
      <c r="B84">
        <f t="shared" si="4"/>
        <v>1.127876818259027</v>
      </c>
    </row>
    <row r="85" spans="1:2" ht="12.75">
      <c r="A85">
        <f t="shared" si="5"/>
        <v>8.409999999999988</v>
      </c>
      <c r="B85">
        <f t="shared" si="4"/>
        <v>1.1262641168087801</v>
      </c>
    </row>
    <row r="86" spans="1:2" ht="12.75">
      <c r="A86">
        <f t="shared" si="5"/>
        <v>8.509999999999987</v>
      </c>
      <c r="B86">
        <f t="shared" si="4"/>
        <v>1.124691541987675</v>
      </c>
    </row>
    <row r="87" spans="1:2" ht="12.75">
      <c r="A87">
        <f t="shared" si="5"/>
        <v>8.609999999999987</v>
      </c>
      <c r="B87">
        <f t="shared" si="4"/>
        <v>1.1231576160543082</v>
      </c>
    </row>
    <row r="88" spans="1:2" ht="12.75">
      <c r="A88">
        <f t="shared" si="5"/>
        <v>8.709999999999987</v>
      </c>
      <c r="B88">
        <f t="shared" si="4"/>
        <v>1.121660932881917</v>
      </c>
    </row>
    <row r="89" spans="1:2" ht="12.75">
      <c r="A89">
        <f t="shared" si="5"/>
        <v>8.809999999999986</v>
      </c>
      <c r="B89">
        <f t="shared" si="4"/>
        <v>1.1202001536757387</v>
      </c>
    </row>
    <row r="90" spans="1:2" ht="12.75">
      <c r="A90">
        <f t="shared" si="5"/>
        <v>8.909999999999986</v>
      </c>
      <c r="B90">
        <f t="shared" si="4"/>
        <v>1.118774002993824</v>
      </c>
    </row>
    <row r="91" spans="1:2" ht="12.75">
      <c r="A91">
        <f t="shared" si="5"/>
        <v>9.009999999999986</v>
      </c>
      <c r="B91">
        <f t="shared" si="4"/>
        <v>1.117381265046528</v>
      </c>
    </row>
    <row r="92" spans="1:2" ht="12.75">
      <c r="A92">
        <f t="shared" si="5"/>
        <v>9.109999999999985</v>
      </c>
      <c r="B92">
        <f t="shared" si="4"/>
        <v>1.1160207802521902</v>
      </c>
    </row>
    <row r="93" spans="1:2" ht="12.75">
      <c r="A93">
        <f t="shared" si="5"/>
        <v>9.209999999999985</v>
      </c>
      <c r="B93">
        <f t="shared" si="4"/>
        <v>1.1146914420285616</v>
      </c>
    </row>
    <row r="94" spans="1:2" ht="12.75">
      <c r="A94">
        <f t="shared" si="5"/>
        <v>9.309999999999985</v>
      </c>
      <c r="B94">
        <f t="shared" si="4"/>
        <v>1.1133921938013807</v>
      </c>
    </row>
    <row r="95" spans="1:2" ht="12.75">
      <c r="A95">
        <f t="shared" si="5"/>
        <v>9.409999999999984</v>
      </c>
      <c r="B95">
        <f t="shared" si="4"/>
        <v>1.1121220262131521</v>
      </c>
    </row>
    <row r="96" spans="1:2" ht="12.75">
      <c r="A96">
        <f t="shared" si="5"/>
        <v>9.509999999999984</v>
      </c>
      <c r="B96">
        <f t="shared" si="4"/>
        <v>1.1108799745166846</v>
      </c>
    </row>
    <row r="97" spans="1:2" ht="12.75">
      <c r="A97">
        <f t="shared" si="5"/>
        <v>9.609999999999983</v>
      </c>
      <c r="B97">
        <f t="shared" si="4"/>
        <v>1.1096651161392788</v>
      </c>
    </row>
    <row r="98" spans="1:2" ht="12.75">
      <c r="A98">
        <f t="shared" si="5"/>
        <v>9.709999999999983</v>
      </c>
      <c r="B98">
        <f t="shared" si="4"/>
        <v>1.1084765684046858</v>
      </c>
    </row>
    <row r="99" spans="1:2" ht="12.75">
      <c r="A99">
        <f t="shared" si="5"/>
        <v>9.809999999999983</v>
      </c>
      <c r="B99">
        <f t="shared" si="4"/>
        <v>1.1073134864010434</v>
      </c>
    </row>
    <row r="100" spans="1:2" ht="12.75">
      <c r="A100">
        <f t="shared" si="5"/>
        <v>9.909999999999982</v>
      </c>
      <c r="B100">
        <f t="shared" si="4"/>
        <v>1.1061750609840046</v>
      </c>
    </row>
    <row r="101" spans="1:2" ht="12.75">
      <c r="A101">
        <f t="shared" si="5"/>
        <v>10.009999999999982</v>
      </c>
      <c r="B101">
        <f t="shared" si="4"/>
        <v>1.1050605169051613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5"/>
  <sheetViews>
    <sheetView zoomScale="75" zoomScaleNormal="75" zoomScalePageLayoutView="0" workbookViewId="0" topLeftCell="H1">
      <selection activeCell="H1" sqref="H1"/>
    </sheetView>
  </sheetViews>
  <sheetFormatPr defaultColWidth="9.140625" defaultRowHeight="12.75"/>
  <cols>
    <col min="1" max="1" width="9.140625" style="1" customWidth="1"/>
    <col min="2" max="2" width="10.140625" style="1" customWidth="1"/>
    <col min="3" max="16384" width="9.140625" style="1" customWidth="1"/>
  </cols>
  <sheetData>
    <row r="1" spans="1:11" ht="11.25">
      <c r="A1" s="71" t="s">
        <v>238</v>
      </c>
      <c r="B1" s="71" t="s">
        <v>258</v>
      </c>
      <c r="C1" s="71" t="s">
        <v>256</v>
      </c>
      <c r="H1" s="1" t="s">
        <v>265</v>
      </c>
      <c r="I1" s="1" t="s">
        <v>255</v>
      </c>
      <c r="J1" s="1" t="s">
        <v>254</v>
      </c>
      <c r="K1" s="1" t="s">
        <v>5</v>
      </c>
    </row>
    <row r="2" spans="1:11" ht="9.75">
      <c r="A2" s="72">
        <v>1</v>
      </c>
      <c r="B2" s="73">
        <v>4537.738023459036</v>
      </c>
      <c r="C2" s="1">
        <f>B2/1000</f>
        <v>4.5377380234590365</v>
      </c>
      <c r="D2" s="1">
        <v>4.5377380234590365</v>
      </c>
      <c r="E2" s="1">
        <v>4.5377380234590365</v>
      </c>
      <c r="F2" s="1">
        <v>4.5377380234590365</v>
      </c>
      <c r="H2" s="89">
        <v>7</v>
      </c>
      <c r="I2" s="1">
        <v>0.38038231571219605</v>
      </c>
      <c r="J2" s="1">
        <v>0.38038231571219605</v>
      </c>
      <c r="K2" s="1">
        <v>0.38038231571219605</v>
      </c>
    </row>
    <row r="3" spans="1:11" ht="9.75">
      <c r="A3" s="16">
        <v>2</v>
      </c>
      <c r="B3" s="73">
        <v>12385.81206615299</v>
      </c>
      <c r="C3" s="1">
        <f aca="true" t="shared" si="0" ref="C3:C66">B3/1000</f>
        <v>12.38581206615299</v>
      </c>
      <c r="H3" s="89">
        <v>11</v>
      </c>
      <c r="I3" s="1">
        <v>0.7267454036797576</v>
      </c>
      <c r="J3" s="1">
        <v>0.6373682867778837</v>
      </c>
      <c r="K3" s="1">
        <v>0.6820568452288207</v>
      </c>
    </row>
    <row r="4" spans="1:11" ht="9.75">
      <c r="A4" s="16">
        <v>2</v>
      </c>
      <c r="B4" s="73">
        <v>857.4792968875147</v>
      </c>
      <c r="C4" s="1">
        <f t="shared" si="0"/>
        <v>0.8574792968875147</v>
      </c>
      <c r="H4" s="89">
        <v>21</v>
      </c>
      <c r="I4" s="1">
        <v>1.8635655009246965</v>
      </c>
      <c r="J4" s="1">
        <v>0.1433511923788228</v>
      </c>
      <c r="K4" s="1">
        <v>0.7167559618941141</v>
      </c>
    </row>
    <row r="5" spans="1:11" ht="9.75">
      <c r="A5" s="16">
        <v>2</v>
      </c>
      <c r="B5" s="73">
        <v>857.4792968875147</v>
      </c>
      <c r="C5" s="1">
        <f t="shared" si="0"/>
        <v>0.8574792968875147</v>
      </c>
      <c r="H5" s="89">
        <v>19</v>
      </c>
      <c r="I5" s="1">
        <v>0.7839391426904726</v>
      </c>
      <c r="J5" s="1">
        <v>0.7839391426904726</v>
      </c>
      <c r="K5" s="1">
        <v>0.7839391426904726</v>
      </c>
    </row>
    <row r="6" spans="1:11" ht="9.75">
      <c r="A6" s="16">
        <v>2</v>
      </c>
      <c r="B6" s="73">
        <v>825.7208044101993</v>
      </c>
      <c r="C6" s="1">
        <f t="shared" si="0"/>
        <v>0.8257208044101993</v>
      </c>
      <c r="D6" s="1">
        <f>AVERAGE(C3:C6)</f>
        <v>3.731622866084555</v>
      </c>
      <c r="E6" s="1">
        <f>MIN(C3:C6)</f>
        <v>0.8257208044101993</v>
      </c>
      <c r="F6" s="1">
        <f>MAX(C3:C6)</f>
        <v>12.38581206615299</v>
      </c>
      <c r="H6" s="89">
        <v>26</v>
      </c>
      <c r="I6" s="1">
        <v>0.9807816783394514</v>
      </c>
      <c r="J6" s="1">
        <v>0.8158106617594902</v>
      </c>
      <c r="K6" s="1">
        <v>0.8982961700494708</v>
      </c>
    </row>
    <row r="7" spans="1:11" ht="9.75">
      <c r="A7" s="16">
        <v>3</v>
      </c>
      <c r="B7" s="73">
        <v>15186.747950463297</v>
      </c>
      <c r="C7" s="1">
        <f t="shared" si="0"/>
        <v>15.186747950463298</v>
      </c>
      <c r="H7" s="89">
        <v>24</v>
      </c>
      <c r="I7" s="1">
        <v>0.9062694212865646</v>
      </c>
      <c r="J7" s="1">
        <v>0.9062694212865646</v>
      </c>
      <c r="K7" s="1">
        <v>0.9062694212865646</v>
      </c>
    </row>
    <row r="8" spans="1:11" ht="9.75">
      <c r="A8" s="16">
        <v>3</v>
      </c>
      <c r="B8" s="73">
        <v>7106.7182677651235</v>
      </c>
      <c r="C8" s="1">
        <f t="shared" si="0"/>
        <v>7.106718267765124</v>
      </c>
      <c r="H8" s="89">
        <v>15</v>
      </c>
      <c r="I8" s="1">
        <v>1.1098569535295448</v>
      </c>
      <c r="J8" s="1">
        <v>0.7447724293421946</v>
      </c>
      <c r="K8" s="1">
        <v>0.9496254123584299</v>
      </c>
    </row>
    <row r="9" spans="1:11" ht="9.75">
      <c r="A9" s="16">
        <v>3</v>
      </c>
      <c r="B9" s="73">
        <v>5978.912977445876</v>
      </c>
      <c r="C9" s="1">
        <f t="shared" si="0"/>
        <v>5.9789129774458765</v>
      </c>
      <c r="H9" s="89">
        <v>20</v>
      </c>
      <c r="I9" s="1">
        <v>1.7596678156482237</v>
      </c>
      <c r="J9" s="1">
        <v>1.1008457340385274</v>
      </c>
      <c r="K9" s="1">
        <v>1.449868222854083</v>
      </c>
    </row>
    <row r="10" spans="1:11" ht="9.75">
      <c r="A10" s="16">
        <v>3</v>
      </c>
      <c r="B10" s="73">
        <v>1344.0967158599256</v>
      </c>
      <c r="C10" s="1">
        <f t="shared" si="0"/>
        <v>1.3440967158599255</v>
      </c>
      <c r="D10" s="1">
        <f>AVERAGE(C7:C10)</f>
        <v>7.404118977883556</v>
      </c>
      <c r="E10" s="1">
        <f>MIN(C7:C10)</f>
        <v>1.3440967158599255</v>
      </c>
      <c r="F10" s="1">
        <f>MAX(C7:C10)</f>
        <v>15.186747950463298</v>
      </c>
      <c r="H10" s="89">
        <v>4</v>
      </c>
      <c r="I10" s="1">
        <v>1.505836338572969</v>
      </c>
      <c r="J10" s="1">
        <v>1.505836338572969</v>
      </c>
      <c r="K10" s="1">
        <v>1.505836338572969</v>
      </c>
    </row>
    <row r="11" spans="1:11" ht="9.75">
      <c r="A11" s="16">
        <v>4</v>
      </c>
      <c r="B11" s="73">
        <v>1505.836338572969</v>
      </c>
      <c r="C11" s="1">
        <f t="shared" si="0"/>
        <v>1.505836338572969</v>
      </c>
      <c r="D11" s="1">
        <v>1.505836338572969</v>
      </c>
      <c r="E11" s="1">
        <v>1.505836338572969</v>
      </c>
      <c r="F11" s="1">
        <v>1.505836338572969</v>
      </c>
      <c r="H11" s="89">
        <v>10</v>
      </c>
      <c r="I11" s="1">
        <v>1.6923332240196631</v>
      </c>
      <c r="J11" s="1">
        <v>1.6923332240196631</v>
      </c>
      <c r="K11" s="1">
        <v>1.6923332240196631</v>
      </c>
    </row>
    <row r="12" spans="1:11" ht="9.75">
      <c r="A12" s="16">
        <v>5</v>
      </c>
      <c r="B12" s="73">
        <v>2396.984447467481</v>
      </c>
      <c r="C12" s="1">
        <f t="shared" si="0"/>
        <v>2.396984447467481</v>
      </c>
      <c r="H12" s="89">
        <v>13</v>
      </c>
      <c r="I12" s="1">
        <v>1.9027722771926217</v>
      </c>
      <c r="J12" s="1">
        <v>1.9027722771926217</v>
      </c>
      <c r="K12" s="1">
        <v>1.9027722771926217</v>
      </c>
    </row>
    <row r="13" spans="1:11" ht="9.75">
      <c r="A13" s="16">
        <v>5</v>
      </c>
      <c r="B13" s="73">
        <v>5588.166252802189</v>
      </c>
      <c r="C13" s="1">
        <f t="shared" si="0"/>
        <v>5.588166252802189</v>
      </c>
      <c r="H13" s="89">
        <v>28</v>
      </c>
      <c r="I13" s="1">
        <v>1.9027722771926217</v>
      </c>
      <c r="J13" s="1">
        <v>1.9027722771926217</v>
      </c>
      <c r="K13" s="1">
        <v>1.9027722771926217</v>
      </c>
    </row>
    <row r="14" spans="1:11" ht="9.75">
      <c r="A14" s="16">
        <v>5</v>
      </c>
      <c r="B14" s="73">
        <v>1444.470977076473</v>
      </c>
      <c r="C14" s="1">
        <f t="shared" si="0"/>
        <v>1.444470977076473</v>
      </c>
      <c r="D14" s="1">
        <f>AVERAGE(C12:C14)</f>
        <v>3.143207225782048</v>
      </c>
      <c r="E14" s="1">
        <f>MIN(C12:C14)</f>
        <v>1.444470977076473</v>
      </c>
      <c r="F14" s="1">
        <f>MAX(C12:C14)</f>
        <v>5.588166252802189</v>
      </c>
      <c r="H14" s="89">
        <v>29</v>
      </c>
      <c r="I14" s="1">
        <v>2.306565547599454</v>
      </c>
      <c r="J14" s="1">
        <v>2.306565547599454</v>
      </c>
      <c r="K14" s="1">
        <v>2.306565547599454</v>
      </c>
    </row>
    <row r="15" spans="1:11" ht="9.75">
      <c r="A15" s="16">
        <v>6</v>
      </c>
      <c r="B15" s="73">
        <v>4030.769378616971</v>
      </c>
      <c r="C15" s="1">
        <f t="shared" si="0"/>
        <v>4.030769378616971</v>
      </c>
      <c r="H15" s="89">
        <v>16</v>
      </c>
      <c r="I15" s="1">
        <v>3.1109772265401876</v>
      </c>
      <c r="J15" s="1">
        <v>1.7385129995883686</v>
      </c>
      <c r="K15" s="1">
        <v>2.424745113064278</v>
      </c>
    </row>
    <row r="16" spans="1:11" ht="9.75">
      <c r="A16" s="16">
        <v>6</v>
      </c>
      <c r="B16" s="73">
        <v>4215.384770004008</v>
      </c>
      <c r="C16" s="1">
        <f t="shared" si="0"/>
        <v>4.2153847700040075</v>
      </c>
      <c r="H16" s="89">
        <v>5</v>
      </c>
      <c r="I16" s="1">
        <v>5.588166252802189</v>
      </c>
      <c r="J16" s="1">
        <v>1.444470977076473</v>
      </c>
      <c r="K16" s="1">
        <v>3.143207225782048</v>
      </c>
    </row>
    <row r="17" spans="1:11" ht="9.75">
      <c r="A17" s="16">
        <v>6</v>
      </c>
      <c r="B17" s="73">
        <v>4584.615552778082</v>
      </c>
      <c r="C17" s="1">
        <f t="shared" si="0"/>
        <v>4.584615552778082</v>
      </c>
      <c r="H17" s="89">
        <v>17</v>
      </c>
      <c r="I17" s="1">
        <v>4.297162479246108</v>
      </c>
      <c r="J17" s="1">
        <v>1.5568227000100119</v>
      </c>
      <c r="K17" s="1">
        <v>3.305214169204204</v>
      </c>
    </row>
    <row r="18" spans="1:11" ht="9.75">
      <c r="A18" s="16">
        <v>6</v>
      </c>
      <c r="B18" s="73">
        <v>5246.154038581631</v>
      </c>
      <c r="C18" s="1">
        <f t="shared" si="0"/>
        <v>5.246154038581631</v>
      </c>
      <c r="D18" s="1">
        <f>AVERAGE(C15:C18)</f>
        <v>4.519230934995173</v>
      </c>
      <c r="E18" s="1">
        <f>MIN(C15:C18)</f>
        <v>4.030769378616971</v>
      </c>
      <c r="F18" s="1">
        <f>MAX(C15:C18)</f>
        <v>5.246154038581631</v>
      </c>
      <c r="H18" s="89">
        <v>2</v>
      </c>
      <c r="I18" s="1">
        <v>12.38581206615299</v>
      </c>
      <c r="J18" s="1">
        <v>0.8257208044101993</v>
      </c>
      <c r="K18" s="1">
        <v>3.731622866084555</v>
      </c>
    </row>
    <row r="19" spans="1:11" ht="9.75">
      <c r="A19" s="16">
        <v>7</v>
      </c>
      <c r="B19" s="73">
        <v>380.38231571219603</v>
      </c>
      <c r="C19" s="1">
        <f t="shared" si="0"/>
        <v>0.38038231571219605</v>
      </c>
      <c r="D19" s="1">
        <v>0.38038231571219605</v>
      </c>
      <c r="E19" s="1">
        <v>0.38038231571219605</v>
      </c>
      <c r="F19" s="1">
        <v>0.38038231571219605</v>
      </c>
      <c r="H19" s="89">
        <v>9</v>
      </c>
      <c r="I19" s="1">
        <v>4.056032634906763</v>
      </c>
      <c r="J19" s="1">
        <v>4.056032634906763</v>
      </c>
      <c r="K19" s="1">
        <v>4.056032634906763</v>
      </c>
    </row>
    <row r="20" spans="1:11" ht="9.75">
      <c r="A20" s="16">
        <v>8</v>
      </c>
      <c r="B20" s="73">
        <v>20509.9512192419</v>
      </c>
      <c r="C20" s="1">
        <f t="shared" si="0"/>
        <v>20.5099512192419</v>
      </c>
      <c r="H20" s="89">
        <v>27</v>
      </c>
      <c r="I20" s="1">
        <v>4.347980475630086</v>
      </c>
      <c r="J20" s="1">
        <v>4.347980475630086</v>
      </c>
      <c r="K20" s="1">
        <v>4.347980475630086</v>
      </c>
    </row>
    <row r="21" spans="1:11" ht="9.75">
      <c r="A21" s="16">
        <v>8</v>
      </c>
      <c r="B21" s="73">
        <v>15406.09239049046</v>
      </c>
      <c r="C21" s="1">
        <f t="shared" si="0"/>
        <v>15.406092390490459</v>
      </c>
      <c r="H21" s="89">
        <v>6</v>
      </c>
      <c r="I21" s="1">
        <v>5.246154038581631</v>
      </c>
      <c r="J21" s="1">
        <v>4.030769378616971</v>
      </c>
      <c r="K21" s="1">
        <v>4.519230934995173</v>
      </c>
    </row>
    <row r="22" spans="1:11" ht="9.75">
      <c r="A22" s="16">
        <v>8</v>
      </c>
      <c r="B22" s="73">
        <v>4804.558465337003</v>
      </c>
      <c r="C22" s="1">
        <f t="shared" si="0"/>
        <v>4.804558465337004</v>
      </c>
      <c r="H22" s="89">
        <v>1</v>
      </c>
      <c r="I22" s="1">
        <v>4.5377380234590365</v>
      </c>
      <c r="J22" s="1">
        <v>4.5377380234590365</v>
      </c>
      <c r="K22" s="1">
        <v>4.5377380234590365</v>
      </c>
    </row>
    <row r="23" spans="1:11" ht="9.75">
      <c r="A23" s="16">
        <v>8</v>
      </c>
      <c r="B23" s="73">
        <v>2772.4665242600418</v>
      </c>
      <c r="C23" s="1">
        <f t="shared" si="0"/>
        <v>2.7724665242600417</v>
      </c>
      <c r="H23" s="89">
        <v>23</v>
      </c>
      <c r="I23" s="1">
        <v>4.865795234321708</v>
      </c>
      <c r="J23" s="1">
        <v>4.261759060805664</v>
      </c>
      <c r="K23" s="1">
        <v>4.563777147563686</v>
      </c>
    </row>
    <row r="24" spans="1:11" ht="9.75">
      <c r="A24" s="16">
        <v>8</v>
      </c>
      <c r="B24" s="73">
        <v>1685.533625544457</v>
      </c>
      <c r="C24" s="1">
        <f t="shared" si="0"/>
        <v>1.685533625544457</v>
      </c>
      <c r="H24" s="89">
        <v>14</v>
      </c>
      <c r="I24" s="1">
        <v>10.14904067664935</v>
      </c>
      <c r="J24" s="1">
        <v>0.5935111506812485</v>
      </c>
      <c r="K24" s="1">
        <v>4.827224025540822</v>
      </c>
    </row>
    <row r="25" spans="1:11" ht="9.75">
      <c r="A25" s="16">
        <v>8</v>
      </c>
      <c r="B25" s="73">
        <v>882.1484395372861</v>
      </c>
      <c r="C25" s="1">
        <f t="shared" si="0"/>
        <v>0.882148439537286</v>
      </c>
      <c r="D25" s="1">
        <f>AVERAGE(C20:C25)</f>
        <v>7.676791777401857</v>
      </c>
      <c r="E25" s="1">
        <f>MIN(C20:C25)</f>
        <v>0.882148439537286</v>
      </c>
      <c r="F25" s="1">
        <f>MAX(C20:C25)</f>
        <v>20.5099512192419</v>
      </c>
      <c r="H25" s="89">
        <v>12</v>
      </c>
      <c r="I25" s="1">
        <v>6.311773691437333</v>
      </c>
      <c r="J25" s="1">
        <v>0.6373682867778837</v>
      </c>
      <c r="K25" s="1">
        <v>5.776877615891797</v>
      </c>
    </row>
    <row r="26" spans="1:11" ht="9.75">
      <c r="A26" s="16">
        <v>9</v>
      </c>
      <c r="B26" s="73">
        <v>4056.0326349067627</v>
      </c>
      <c r="C26" s="1">
        <f t="shared" si="0"/>
        <v>4.056032634906763</v>
      </c>
      <c r="D26" s="1">
        <v>4.056032634906763</v>
      </c>
      <c r="E26" s="1">
        <v>4.056032634906763</v>
      </c>
      <c r="F26" s="1">
        <v>4.056032634906763</v>
      </c>
      <c r="H26" s="89">
        <v>3</v>
      </c>
      <c r="I26" s="1">
        <v>15.186747950463298</v>
      </c>
      <c r="J26" s="1">
        <v>1.3440967158599255</v>
      </c>
      <c r="K26" s="1">
        <v>7.404118977883556</v>
      </c>
    </row>
    <row r="27" spans="1:13" ht="9.75">
      <c r="A27" s="16">
        <v>10</v>
      </c>
      <c r="B27" s="73">
        <v>1692.333224019663</v>
      </c>
      <c r="C27" s="1">
        <f t="shared" si="0"/>
        <v>1.6923332240196631</v>
      </c>
      <c r="D27" s="1">
        <v>1.6923332240196631</v>
      </c>
      <c r="E27" s="1">
        <v>1.6923332240196631</v>
      </c>
      <c r="F27" s="1">
        <v>1.6923332240196631</v>
      </c>
      <c r="H27" s="89">
        <v>8</v>
      </c>
      <c r="I27" s="1">
        <v>20.5099512192419</v>
      </c>
      <c r="J27" s="1">
        <v>0.882148439537286</v>
      </c>
      <c r="K27" s="1">
        <v>7.676791777401857</v>
      </c>
      <c r="M27" s="1" t="s">
        <v>296</v>
      </c>
    </row>
    <row r="28" spans="1:11" ht="9.75">
      <c r="A28" s="16">
        <v>11</v>
      </c>
      <c r="B28" s="73">
        <v>637.3682867778837</v>
      </c>
      <c r="C28" s="1">
        <f t="shared" si="0"/>
        <v>0.6373682867778837</v>
      </c>
      <c r="H28" s="1">
        <v>30</v>
      </c>
      <c r="I28" s="114">
        <v>8.621228748683977</v>
      </c>
      <c r="J28" s="114">
        <v>7.756231311197372</v>
      </c>
      <c r="K28" s="1">
        <v>8.176087615442992</v>
      </c>
    </row>
    <row r="29" spans="1:11" ht="9.75">
      <c r="A29" s="16">
        <v>11</v>
      </c>
      <c r="B29" s="73">
        <v>726.7454036797576</v>
      </c>
      <c r="C29" s="1">
        <f t="shared" si="0"/>
        <v>0.7267454036797576</v>
      </c>
      <c r="D29" s="1">
        <f>AVERAGE(C28:C29)</f>
        <v>0.6820568452288207</v>
      </c>
      <c r="E29" s="1">
        <f>MIN(C28:C29)</f>
        <v>0.6373682867778837</v>
      </c>
      <c r="F29" s="1">
        <f>MAX(C28:C29)</f>
        <v>0.7267454036797576</v>
      </c>
      <c r="H29" s="89">
        <v>25</v>
      </c>
      <c r="I29" s="1">
        <v>9.115532685840982</v>
      </c>
      <c r="J29" s="1">
        <v>9.115532685840982</v>
      </c>
      <c r="K29" s="1">
        <v>9.115532685840982</v>
      </c>
    </row>
    <row r="30" spans="1:11" ht="9.75">
      <c r="A30" s="16">
        <v>12</v>
      </c>
      <c r="B30" s="73">
        <v>6311.773691437333</v>
      </c>
      <c r="C30" s="1">
        <f t="shared" si="0"/>
        <v>6.311773691437333</v>
      </c>
      <c r="H30" s="89">
        <v>22</v>
      </c>
      <c r="I30" s="1">
        <v>25.9491353080928</v>
      </c>
      <c r="J30" s="1">
        <v>1.2235084523504893</v>
      </c>
      <c r="K30" s="1">
        <v>11.482156245135362</v>
      </c>
    </row>
    <row r="31" spans="1:11" ht="9.75">
      <c r="A31" s="16">
        <v>12</v>
      </c>
      <c r="B31" s="73">
        <v>5241.98154034626</v>
      </c>
      <c r="C31" s="1">
        <f t="shared" si="0"/>
        <v>5.24198154034626</v>
      </c>
      <c r="D31" s="1">
        <f>AVERAGE(C30:C31)</f>
        <v>5.776877615891797</v>
      </c>
      <c r="E31" s="1">
        <f>MIN(C28:C31)</f>
        <v>0.6373682867778837</v>
      </c>
      <c r="F31" s="1">
        <f>MAX(C28:C31)</f>
        <v>6.311773691437333</v>
      </c>
      <c r="H31" s="89">
        <v>18</v>
      </c>
      <c r="I31" s="1">
        <v>29.932579920010998</v>
      </c>
      <c r="J31" s="1">
        <v>8.326620859251614</v>
      </c>
      <c r="K31" s="1">
        <v>19.129600389631307</v>
      </c>
    </row>
    <row r="32" spans="1:6" ht="9.75">
      <c r="A32" s="16">
        <v>13</v>
      </c>
      <c r="B32" s="73">
        <v>1902.7722771926217</v>
      </c>
      <c r="C32" s="1">
        <f t="shared" si="0"/>
        <v>1.9027722771926217</v>
      </c>
      <c r="D32" s="1">
        <v>1.9027722771926217</v>
      </c>
      <c r="E32" s="1">
        <v>1.9027722771926217</v>
      </c>
      <c r="F32" s="1">
        <v>1.9027722771926217</v>
      </c>
    </row>
    <row r="33" spans="1:3" ht="9.75">
      <c r="A33" s="16">
        <v>14</v>
      </c>
      <c r="B33" s="73">
        <v>10149.040676649349</v>
      </c>
      <c r="C33" s="1">
        <f t="shared" si="0"/>
        <v>10.14904067664935</v>
      </c>
    </row>
    <row r="34" spans="1:9" ht="11.25">
      <c r="A34" s="16">
        <v>14</v>
      </c>
      <c r="B34" s="73">
        <v>6587.973772561859</v>
      </c>
      <c r="C34" s="1">
        <f t="shared" si="0"/>
        <v>6.587973772561859</v>
      </c>
      <c r="I34" s="64"/>
    </row>
    <row r="35" spans="1:9" ht="11.25">
      <c r="A35" s="16">
        <v>14</v>
      </c>
      <c r="B35" s="73">
        <v>4243.604727370927</v>
      </c>
      <c r="C35" s="1">
        <f t="shared" si="0"/>
        <v>4.243604727370927</v>
      </c>
      <c r="I35" s="64"/>
    </row>
    <row r="36" spans="1:9" ht="11.25">
      <c r="A36" s="16">
        <v>14</v>
      </c>
      <c r="B36" s="73">
        <v>6558.298215027797</v>
      </c>
      <c r="C36" s="1">
        <f t="shared" si="0"/>
        <v>6.558298215027797</v>
      </c>
      <c r="I36" s="64"/>
    </row>
    <row r="37" spans="1:9" ht="11.25">
      <c r="A37" s="16">
        <v>14</v>
      </c>
      <c r="B37" s="73">
        <v>593.5111506812485</v>
      </c>
      <c r="C37" s="1">
        <f t="shared" si="0"/>
        <v>0.5935111506812485</v>
      </c>
      <c r="I37" s="64"/>
    </row>
    <row r="38" spans="1:9" ht="11.25">
      <c r="A38" s="16">
        <v>14</v>
      </c>
      <c r="B38" s="73">
        <v>830.9156109537481</v>
      </c>
      <c r="C38" s="1">
        <f t="shared" si="0"/>
        <v>0.8309156109537481</v>
      </c>
      <c r="D38" s="1">
        <f>AVERAGE(C33:C38)</f>
        <v>4.827224025540822</v>
      </c>
      <c r="E38" s="1">
        <f>MIN(C33:C38)</f>
        <v>0.5935111506812485</v>
      </c>
      <c r="F38" s="1">
        <f>MAX(C33:C38)</f>
        <v>10.14904067664935</v>
      </c>
      <c r="I38" s="64"/>
    </row>
    <row r="39" spans="1:9" ht="11.25">
      <c r="A39" s="16">
        <v>15</v>
      </c>
      <c r="B39" s="73">
        <v>744.7724293421945</v>
      </c>
      <c r="C39" s="1">
        <f t="shared" si="0"/>
        <v>0.7447724293421946</v>
      </c>
      <c r="I39" s="64"/>
    </row>
    <row r="40" spans="1:9" ht="11.25">
      <c r="A40" s="16">
        <v>15</v>
      </c>
      <c r="B40" s="73">
        <v>1109.8569535295449</v>
      </c>
      <c r="C40" s="1">
        <f t="shared" si="0"/>
        <v>1.1098569535295448</v>
      </c>
      <c r="I40" s="64"/>
    </row>
    <row r="41" spans="1:9" ht="11.25">
      <c r="A41" s="16">
        <v>15</v>
      </c>
      <c r="B41" s="73">
        <v>994.2468542035506</v>
      </c>
      <c r="C41" s="1">
        <f t="shared" si="0"/>
        <v>0.9942468542035506</v>
      </c>
      <c r="D41" s="1">
        <f>AVERAGE(C39:C41)</f>
        <v>0.9496254123584299</v>
      </c>
      <c r="E41" s="1">
        <f>MIN(C39:C41)</f>
        <v>0.7447724293421946</v>
      </c>
      <c r="F41" s="1">
        <f>MAX(C39:C41)</f>
        <v>1.1098569535295448</v>
      </c>
      <c r="I41" s="104"/>
    </row>
    <row r="42" spans="1:9" ht="9.75">
      <c r="A42" s="16">
        <v>16</v>
      </c>
      <c r="B42" s="73">
        <v>1738.5129995883685</v>
      </c>
      <c r="C42" s="1">
        <f t="shared" si="0"/>
        <v>1.7385129995883686</v>
      </c>
      <c r="I42" s="114"/>
    </row>
    <row r="43" spans="1:6" ht="9.75">
      <c r="A43" s="16">
        <v>16</v>
      </c>
      <c r="B43" s="73">
        <v>3110.9772265401875</v>
      </c>
      <c r="C43" s="1">
        <f t="shared" si="0"/>
        <v>3.1109772265401876</v>
      </c>
      <c r="D43" s="1">
        <f>AVERAGE(C42:C43)</f>
        <v>2.424745113064278</v>
      </c>
      <c r="E43" s="1">
        <f>MIN(C42:C43)</f>
        <v>1.7385129995883686</v>
      </c>
      <c r="F43" s="1">
        <f>MAX(C42:C43)</f>
        <v>3.1109772265401876</v>
      </c>
    </row>
    <row r="44" spans="1:3" ht="9.75">
      <c r="A44" s="16">
        <v>17</v>
      </c>
      <c r="B44" s="73">
        <v>3518.2902581043313</v>
      </c>
      <c r="C44" s="1">
        <f t="shared" si="0"/>
        <v>3.518290258104331</v>
      </c>
    </row>
    <row r="45" spans="1:3" ht="9.75">
      <c r="A45" s="16">
        <v>17</v>
      </c>
      <c r="B45" s="73">
        <v>3345.002710678705</v>
      </c>
      <c r="C45" s="1">
        <f t="shared" si="0"/>
        <v>3.3450027106787052</v>
      </c>
    </row>
    <row r="46" spans="1:3" ht="9.75">
      <c r="A46" s="16">
        <v>17</v>
      </c>
      <c r="B46" s="73">
        <v>4297.162479246108</v>
      </c>
      <c r="C46" s="1">
        <f t="shared" si="0"/>
        <v>4.297162479246108</v>
      </c>
    </row>
    <row r="47" spans="1:3" ht="9.75">
      <c r="A47" s="16">
        <v>17</v>
      </c>
      <c r="B47" s="73">
        <v>4117.422735905697</v>
      </c>
      <c r="C47" s="1">
        <f t="shared" si="0"/>
        <v>4.117422735905697</v>
      </c>
    </row>
    <row r="48" spans="1:3" ht="9.75">
      <c r="A48" s="16">
        <v>17</v>
      </c>
      <c r="B48" s="73">
        <v>1556.8227000100119</v>
      </c>
      <c r="C48" s="1">
        <f t="shared" si="0"/>
        <v>1.5568227000100119</v>
      </c>
    </row>
    <row r="49" spans="1:6" ht="9.75">
      <c r="A49" s="16">
        <v>17</v>
      </c>
      <c r="B49" s="73">
        <v>2996.5841312803723</v>
      </c>
      <c r="C49" s="1">
        <f t="shared" si="0"/>
        <v>2.9965841312803723</v>
      </c>
      <c r="D49" s="1">
        <f>AVERAGE(C44:C49)</f>
        <v>3.305214169204204</v>
      </c>
      <c r="E49" s="1">
        <f>MIN(C44:C49)</f>
        <v>1.5568227000100119</v>
      </c>
      <c r="F49" s="1">
        <f>MAX(C44:C49)</f>
        <v>4.297162479246108</v>
      </c>
    </row>
    <row r="50" spans="1:3" ht="9.75">
      <c r="A50" s="16">
        <v>18</v>
      </c>
      <c r="B50" s="73">
        <v>8326.620859251614</v>
      </c>
      <c r="C50" s="1">
        <f t="shared" si="0"/>
        <v>8.326620859251614</v>
      </c>
    </row>
    <row r="51" spans="1:6" ht="9.75">
      <c r="A51" s="16">
        <v>18</v>
      </c>
      <c r="B51" s="73">
        <v>29932.579920010998</v>
      </c>
      <c r="C51" s="1">
        <f t="shared" si="0"/>
        <v>29.932579920010998</v>
      </c>
      <c r="D51" s="1">
        <f>AVERAGE(C50:C51)</f>
        <v>19.129600389631307</v>
      </c>
      <c r="E51" s="1">
        <f>MIN(C50:C51)</f>
        <v>8.326620859251614</v>
      </c>
      <c r="F51" s="1">
        <f>MAX(C50:C51)</f>
        <v>29.932579920010998</v>
      </c>
    </row>
    <row r="52" spans="1:6" ht="9.75">
      <c r="A52" s="16">
        <v>19</v>
      </c>
      <c r="B52" s="73">
        <v>783.9391426904726</v>
      </c>
      <c r="C52" s="1">
        <f t="shared" si="0"/>
        <v>0.7839391426904726</v>
      </c>
      <c r="D52" s="1">
        <v>0.7839391426904726</v>
      </c>
      <c r="E52" s="1">
        <v>0.7839391426904726</v>
      </c>
      <c r="F52" s="1">
        <v>0.7839391426904726</v>
      </c>
    </row>
    <row r="53" spans="1:3" ht="9.75">
      <c r="A53" s="16">
        <v>20</v>
      </c>
      <c r="B53" s="73">
        <v>1539.0390255277673</v>
      </c>
      <c r="C53" s="1">
        <f t="shared" si="0"/>
        <v>1.5390390255277673</v>
      </c>
    </row>
    <row r="54" spans="1:3" ht="9.75">
      <c r="A54" s="16">
        <v>20</v>
      </c>
      <c r="B54" s="73">
        <v>1100.8457340385273</v>
      </c>
      <c r="C54" s="1">
        <f t="shared" si="0"/>
        <v>1.1008457340385274</v>
      </c>
    </row>
    <row r="55" spans="1:3" ht="9.75">
      <c r="A55" s="16">
        <v>20</v>
      </c>
      <c r="B55" s="73">
        <v>1416.4674754608473</v>
      </c>
      <c r="C55" s="1">
        <f t="shared" si="0"/>
        <v>1.4164674754608473</v>
      </c>
    </row>
    <row r="56" spans="1:3" ht="9.75">
      <c r="A56" s="16">
        <v>20</v>
      </c>
      <c r="B56" s="73">
        <v>1433.3210635950486</v>
      </c>
      <c r="C56" s="1">
        <f t="shared" si="0"/>
        <v>1.4333210635950486</v>
      </c>
    </row>
    <row r="57" spans="1:6" ht="9.75">
      <c r="A57" s="16">
        <v>20</v>
      </c>
      <c r="B57" s="73">
        <v>1759.6678156482237</v>
      </c>
      <c r="C57" s="1">
        <f t="shared" si="0"/>
        <v>1.7596678156482237</v>
      </c>
      <c r="D57" s="1">
        <f>AVERAGE(C53:C57)</f>
        <v>1.449868222854083</v>
      </c>
      <c r="E57" s="1">
        <f>MIN(C53:C57)</f>
        <v>1.1008457340385274</v>
      </c>
      <c r="F57" s="1">
        <f>MAX(C53:C57)</f>
        <v>1.7596678156482237</v>
      </c>
    </row>
    <row r="58" spans="1:3" ht="9.75">
      <c r="A58" s="16">
        <v>21</v>
      </c>
      <c r="B58" s="73">
        <v>143.3511923788228</v>
      </c>
      <c r="C58" s="1">
        <f t="shared" si="0"/>
        <v>0.1433511923788228</v>
      </c>
    </row>
    <row r="59" spans="1:3" ht="9.75">
      <c r="A59" s="16">
        <v>21</v>
      </c>
      <c r="B59" s="73">
        <v>430.05357713646845</v>
      </c>
      <c r="C59" s="1">
        <f t="shared" si="0"/>
        <v>0.43005357713646847</v>
      </c>
    </row>
    <row r="60" spans="1:3" ht="9.75">
      <c r="A60" s="16">
        <v>21</v>
      </c>
      <c r="B60" s="73">
        <v>430.05357713646845</v>
      </c>
      <c r="C60" s="1">
        <f t="shared" si="0"/>
        <v>0.43005357713646847</v>
      </c>
    </row>
    <row r="61" spans="1:6" ht="9.75">
      <c r="A61" s="16">
        <v>21</v>
      </c>
      <c r="B61" s="73">
        <v>1863.5655009246966</v>
      </c>
      <c r="C61" s="1">
        <f t="shared" si="0"/>
        <v>1.8635655009246965</v>
      </c>
      <c r="D61" s="1">
        <f>AVERAGE(C58:C61)</f>
        <v>0.7167559618941141</v>
      </c>
      <c r="E61" s="1">
        <f>MIN(C58:C61)</f>
        <v>0.1433511923788228</v>
      </c>
      <c r="F61" s="1">
        <f>MAX(C58:C61)</f>
        <v>1.8635655009246965</v>
      </c>
    </row>
    <row r="62" spans="1:3" ht="9.75">
      <c r="A62" s="16">
        <v>22</v>
      </c>
      <c r="B62" s="73">
        <v>8672.120349077646</v>
      </c>
      <c r="C62" s="1">
        <f t="shared" si="0"/>
        <v>8.672120349077646</v>
      </c>
    </row>
    <row r="63" spans="1:3" ht="9.75">
      <c r="A63" s="16">
        <v>22</v>
      </c>
      <c r="B63" s="73">
        <v>14413.198471645328</v>
      </c>
      <c r="C63" s="1">
        <f t="shared" si="0"/>
        <v>14.413198471645329</v>
      </c>
    </row>
    <row r="64" spans="1:3" ht="9.75">
      <c r="A64" s="16">
        <v>22</v>
      </c>
      <c r="B64" s="73">
        <v>25949.1353080928</v>
      </c>
      <c r="C64" s="1">
        <f t="shared" si="0"/>
        <v>25.9491353080928</v>
      </c>
    </row>
    <row r="65" spans="1:3" ht="9.75">
      <c r="A65" s="16">
        <v>22</v>
      </c>
      <c r="B65" s="73">
        <v>7152.818644510554</v>
      </c>
      <c r="C65" s="1">
        <f t="shared" si="0"/>
        <v>7.152818644510554</v>
      </c>
    </row>
    <row r="66" spans="1:6" ht="9.75">
      <c r="A66" s="16">
        <v>22</v>
      </c>
      <c r="B66" s="73">
        <v>1223.5084523504893</v>
      </c>
      <c r="C66" s="1">
        <f t="shared" si="0"/>
        <v>1.2235084523504893</v>
      </c>
      <c r="D66" s="1">
        <f>AVERAGE(C62:C66)</f>
        <v>11.482156245135362</v>
      </c>
      <c r="E66" s="1">
        <f>MIN(C62:C66)</f>
        <v>1.2235084523504893</v>
      </c>
      <c r="F66" s="1">
        <f>MAX(C62:C66)</f>
        <v>25.9491353080928</v>
      </c>
    </row>
    <row r="67" spans="1:3" ht="9.75">
      <c r="A67" s="16">
        <v>23</v>
      </c>
      <c r="B67" s="73">
        <v>4261.759060805664</v>
      </c>
      <c r="C67" s="1">
        <f aca="true" t="shared" si="1" ref="C67:C75">B67/1000</f>
        <v>4.261759060805664</v>
      </c>
    </row>
    <row r="68" spans="1:6" ht="9.75">
      <c r="A68" s="16">
        <v>23</v>
      </c>
      <c r="B68" s="73">
        <v>4865.795234321708</v>
      </c>
      <c r="C68" s="1">
        <f t="shared" si="1"/>
        <v>4.865795234321708</v>
      </c>
      <c r="D68" s="1">
        <f>AVERAGE(C67:C68)</f>
        <v>4.563777147563686</v>
      </c>
      <c r="E68" s="1">
        <f>MIN(C67:C68)</f>
        <v>4.261759060805664</v>
      </c>
      <c r="F68" s="1">
        <f>MAX(C67:C68)</f>
        <v>4.865795234321708</v>
      </c>
    </row>
    <row r="69" spans="1:6" ht="9.75">
      <c r="A69" s="16">
        <v>24</v>
      </c>
      <c r="B69" s="73">
        <v>906.2694212865646</v>
      </c>
      <c r="C69" s="1">
        <f t="shared" si="1"/>
        <v>0.9062694212865646</v>
      </c>
      <c r="D69" s="1">
        <v>0.9062694212865646</v>
      </c>
      <c r="E69" s="1">
        <v>0.9062694212865646</v>
      </c>
      <c r="F69" s="1">
        <v>0.9062694212865646</v>
      </c>
    </row>
    <row r="70" spans="1:6" ht="9.75">
      <c r="A70" s="16">
        <v>25</v>
      </c>
      <c r="B70" s="73">
        <v>9115.532685840983</v>
      </c>
      <c r="C70" s="1">
        <f t="shared" si="1"/>
        <v>9.115532685840982</v>
      </c>
      <c r="D70" s="1">
        <v>9.115532685840982</v>
      </c>
      <c r="E70" s="1">
        <v>9.115532685840982</v>
      </c>
      <c r="F70" s="1">
        <v>9.115532685840982</v>
      </c>
    </row>
    <row r="71" spans="1:3" ht="9.75">
      <c r="A71" s="16">
        <v>26</v>
      </c>
      <c r="B71" s="73">
        <v>815.8106617594902</v>
      </c>
      <c r="C71" s="1">
        <f t="shared" si="1"/>
        <v>0.8158106617594902</v>
      </c>
    </row>
    <row r="72" spans="1:6" ht="9.75">
      <c r="A72" s="16">
        <v>26</v>
      </c>
      <c r="B72" s="73">
        <v>980.7816783394514</v>
      </c>
      <c r="C72" s="1">
        <f t="shared" si="1"/>
        <v>0.9807816783394514</v>
      </c>
      <c r="D72" s="1">
        <f>AVERAGE(C71:C72)</f>
        <v>0.8982961700494708</v>
      </c>
      <c r="E72" s="1">
        <f>MIN(C71:C72)</f>
        <v>0.8158106617594902</v>
      </c>
      <c r="F72" s="1">
        <f>MAX(C71:C72)</f>
        <v>0.9807816783394514</v>
      </c>
    </row>
    <row r="73" spans="1:6" ht="9.75">
      <c r="A73" s="16">
        <v>27</v>
      </c>
      <c r="B73" s="73">
        <v>4347.980475630086</v>
      </c>
      <c r="C73" s="1">
        <f t="shared" si="1"/>
        <v>4.347980475630086</v>
      </c>
      <c r="D73" s="1">
        <v>4.347980475630086</v>
      </c>
      <c r="E73" s="1">
        <v>4.347980475630086</v>
      </c>
      <c r="F73" s="1">
        <v>4.347980475630086</v>
      </c>
    </row>
    <row r="74" spans="1:6" ht="9.75">
      <c r="A74" s="16">
        <v>28</v>
      </c>
      <c r="B74" s="73">
        <v>1902.7722771926217</v>
      </c>
      <c r="C74" s="1">
        <f t="shared" si="1"/>
        <v>1.9027722771926217</v>
      </c>
      <c r="D74" s="1">
        <v>1.9027722771926217</v>
      </c>
      <c r="E74" s="1">
        <v>1.9027722771926217</v>
      </c>
      <c r="F74" s="1">
        <v>1.9027722771926217</v>
      </c>
    </row>
    <row r="75" spans="1:6" ht="9.75">
      <c r="A75" s="16">
        <v>29</v>
      </c>
      <c r="B75" s="88">
        <v>2306.565547599454</v>
      </c>
      <c r="C75" s="1">
        <f t="shared" si="1"/>
        <v>2.306565547599454</v>
      </c>
      <c r="D75" s="1">
        <v>2.306565547599454</v>
      </c>
      <c r="E75" s="1">
        <v>2.306565547599454</v>
      </c>
      <c r="F75" s="1">
        <v>2.306565547599454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3"/>
  <sheetViews>
    <sheetView zoomScale="75" zoomScaleNormal="75" zoomScalePageLayoutView="0" workbookViewId="0" topLeftCell="B1">
      <pane ySplit="1" topLeftCell="A2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6384" width="9.140625" style="91" customWidth="1"/>
  </cols>
  <sheetData>
    <row r="1" spans="1:6" ht="12.75">
      <c r="A1" s="91" t="s">
        <v>257</v>
      </c>
      <c r="B1" s="91" t="s">
        <v>238</v>
      </c>
      <c r="C1" s="91" t="s">
        <v>266</v>
      </c>
      <c r="D1" s="91" t="s">
        <v>198</v>
      </c>
      <c r="E1" s="91" t="s">
        <v>239</v>
      </c>
      <c r="F1" s="91" t="s">
        <v>267</v>
      </c>
    </row>
    <row r="2" spans="1:6" ht="11.25">
      <c r="A2" s="91">
        <v>1</v>
      </c>
      <c r="B2" s="93">
        <v>21</v>
      </c>
      <c r="C2" s="70">
        <v>143.3511923788228</v>
      </c>
      <c r="D2" s="91">
        <v>143351.1923788228</v>
      </c>
      <c r="E2" s="91">
        <v>11.873052789231737</v>
      </c>
      <c r="F2" s="91">
        <v>0.1433511923788228</v>
      </c>
    </row>
    <row r="3" spans="1:6" ht="11.25">
      <c r="A3" s="91">
        <v>2</v>
      </c>
      <c r="B3" s="93">
        <v>7</v>
      </c>
      <c r="C3" s="70">
        <v>380.38231571219603</v>
      </c>
      <c r="D3" s="91">
        <v>380382.31571219605</v>
      </c>
      <c r="E3" s="91">
        <v>12.848932119908692</v>
      </c>
      <c r="F3" s="91">
        <v>0.38038231571219605</v>
      </c>
    </row>
    <row r="4" spans="1:6" ht="11.25">
      <c r="A4" s="91">
        <v>3</v>
      </c>
      <c r="B4" s="93">
        <v>21</v>
      </c>
      <c r="C4" s="70">
        <v>430.05357713646845</v>
      </c>
      <c r="D4" s="91">
        <v>430053.57713646843</v>
      </c>
      <c r="E4" s="91">
        <v>12.971665077899846</v>
      </c>
      <c r="F4" s="91">
        <v>0.43005357713646847</v>
      </c>
    </row>
    <row r="5" spans="1:6" ht="11.25">
      <c r="A5" s="91">
        <v>4</v>
      </c>
      <c r="B5" s="93">
        <v>21</v>
      </c>
      <c r="C5" s="70">
        <v>430.05357713646845</v>
      </c>
      <c r="D5" s="91">
        <v>430053.57713646843</v>
      </c>
      <c r="E5" s="91">
        <v>12.971665077899846</v>
      </c>
      <c r="F5" s="91">
        <v>0.43005357713646847</v>
      </c>
    </row>
    <row r="6" spans="1:6" ht="11.25">
      <c r="A6" s="91">
        <v>5</v>
      </c>
      <c r="B6" s="93">
        <v>14</v>
      </c>
      <c r="C6" s="70">
        <v>593.5111506812485</v>
      </c>
      <c r="D6" s="91">
        <v>593511.1506812485</v>
      </c>
      <c r="E6" s="91">
        <v>13.29381128086084</v>
      </c>
      <c r="F6" s="91">
        <v>0.5935111506812485</v>
      </c>
    </row>
    <row r="7" spans="1:6" ht="11.25">
      <c r="A7" s="91">
        <v>6</v>
      </c>
      <c r="B7" s="93">
        <v>11</v>
      </c>
      <c r="C7" s="70">
        <v>637.3682867778837</v>
      </c>
      <c r="D7" s="91">
        <v>637368.2867778837</v>
      </c>
      <c r="E7" s="91">
        <v>13.365102925692275</v>
      </c>
      <c r="F7" s="91">
        <v>0.6373682867778837</v>
      </c>
    </row>
    <row r="8" spans="1:6" ht="11.25">
      <c r="A8" s="91">
        <v>7</v>
      </c>
      <c r="B8" s="93">
        <v>11</v>
      </c>
      <c r="C8" s="70">
        <v>726.7454036797576</v>
      </c>
      <c r="D8" s="91">
        <v>726745.4036797576</v>
      </c>
      <c r="E8" s="91">
        <v>13.496331493915065</v>
      </c>
      <c r="F8" s="91">
        <v>0.7267454036797576</v>
      </c>
    </row>
    <row r="9" spans="1:6" ht="11.25">
      <c r="A9" s="91">
        <v>8</v>
      </c>
      <c r="B9" s="93">
        <v>15</v>
      </c>
      <c r="C9" s="70">
        <v>744.7724293421945</v>
      </c>
      <c r="D9" s="91">
        <v>744772.4293421946</v>
      </c>
      <c r="E9" s="91">
        <v>13.520833986727867</v>
      </c>
      <c r="F9" s="91">
        <v>0.7447724293421946</v>
      </c>
    </row>
    <row r="10" spans="1:6" ht="11.25">
      <c r="A10" s="91">
        <v>9</v>
      </c>
      <c r="B10" s="93">
        <v>19</v>
      </c>
      <c r="C10" s="70">
        <v>783.9391426904726</v>
      </c>
      <c r="D10" s="91">
        <v>783939.1426904727</v>
      </c>
      <c r="E10" s="91">
        <v>13.572086672200342</v>
      </c>
      <c r="F10" s="91">
        <v>0.7839391426904726</v>
      </c>
    </row>
    <row r="11" spans="1:6" ht="11.25">
      <c r="A11" s="91">
        <v>10</v>
      </c>
      <c r="B11" s="93">
        <v>26</v>
      </c>
      <c r="C11" s="70">
        <v>815.8106617594902</v>
      </c>
      <c r="D11" s="91">
        <v>815810.6617594903</v>
      </c>
      <c r="E11" s="91">
        <v>13.61193757486513</v>
      </c>
      <c r="F11" s="91">
        <v>0.8158106617594902</v>
      </c>
    </row>
    <row r="12" spans="1:6" ht="11.25">
      <c r="A12" s="91">
        <v>11</v>
      </c>
      <c r="B12" s="93">
        <v>2</v>
      </c>
      <c r="C12" s="70">
        <v>825.7208044101993</v>
      </c>
      <c r="D12" s="91">
        <v>825720.8044101993</v>
      </c>
      <c r="E12" s="91">
        <v>13.624011986176512</v>
      </c>
      <c r="F12" s="91">
        <v>0.8257208044101993</v>
      </c>
    </row>
    <row r="13" spans="1:6" ht="11.25">
      <c r="A13" s="91">
        <v>12</v>
      </c>
      <c r="B13" s="93">
        <v>14</v>
      </c>
      <c r="C13" s="70">
        <v>830.9156109537481</v>
      </c>
      <c r="D13" s="91">
        <v>830915.6109537481</v>
      </c>
      <c r="E13" s="91">
        <v>13.630283517482054</v>
      </c>
      <c r="F13" s="91">
        <v>0.8309156109537481</v>
      </c>
    </row>
    <row r="14" spans="1:6" ht="11.25">
      <c r="A14" s="91">
        <v>13</v>
      </c>
      <c r="B14" s="93">
        <v>2</v>
      </c>
      <c r="C14" s="70">
        <v>857.4792968875147</v>
      </c>
      <c r="D14" s="91">
        <v>857479.2968875146</v>
      </c>
      <c r="E14" s="91">
        <v>13.66175231415936</v>
      </c>
      <c r="F14" s="91">
        <v>0.8574792968875147</v>
      </c>
    </row>
    <row r="15" spans="1:6" ht="11.25">
      <c r="A15" s="91">
        <v>14</v>
      </c>
      <c r="B15" s="93">
        <v>2</v>
      </c>
      <c r="C15" s="70">
        <v>857.4792968875147</v>
      </c>
      <c r="D15" s="91">
        <v>857479.2968875146</v>
      </c>
      <c r="E15" s="91">
        <v>13.66175231415936</v>
      </c>
      <c r="F15" s="91">
        <v>0.8574792968875147</v>
      </c>
    </row>
    <row r="16" spans="1:6" ht="11.25">
      <c r="A16" s="91">
        <v>15</v>
      </c>
      <c r="B16" s="93">
        <v>8</v>
      </c>
      <c r="C16" s="70">
        <v>882.1484395372861</v>
      </c>
      <c r="D16" s="91">
        <v>882148.4395372861</v>
      </c>
      <c r="E16" s="91">
        <v>13.690115619623384</v>
      </c>
      <c r="F16" s="91">
        <v>0.882148439537286</v>
      </c>
    </row>
    <row r="17" spans="1:6" ht="11.25">
      <c r="A17" s="91">
        <v>16</v>
      </c>
      <c r="B17" s="93">
        <v>24</v>
      </c>
      <c r="C17" s="70">
        <v>906.2694212865646</v>
      </c>
      <c r="D17" s="91">
        <v>906269.4212865646</v>
      </c>
      <c r="E17" s="91">
        <v>13.717091915306568</v>
      </c>
      <c r="F17" s="91">
        <v>0.9062694212865646</v>
      </c>
    </row>
    <row r="18" spans="1:6" ht="11.25">
      <c r="A18" s="91">
        <v>17</v>
      </c>
      <c r="B18" s="93">
        <v>26</v>
      </c>
      <c r="C18" s="70">
        <v>980.7816783394514</v>
      </c>
      <c r="D18" s="91">
        <v>980781.6783394514</v>
      </c>
      <c r="E18" s="91">
        <v>13.796105163666859</v>
      </c>
      <c r="F18" s="91">
        <v>0.9807816783394514</v>
      </c>
    </row>
    <row r="19" spans="1:6" ht="12">
      <c r="A19" s="91">
        <v>18</v>
      </c>
      <c r="B19" s="93">
        <v>15</v>
      </c>
      <c r="C19" s="70">
        <v>994.2468542035506</v>
      </c>
      <c r="D19" s="91">
        <v>994246.8542035506</v>
      </c>
      <c r="E19" s="91">
        <v>13.809740799075543</v>
      </c>
      <c r="F19" s="91">
        <v>0.9942468542035506</v>
      </c>
    </row>
    <row r="20" spans="1:6" ht="12">
      <c r="A20" s="91">
        <v>19</v>
      </c>
      <c r="B20" s="93">
        <v>20</v>
      </c>
      <c r="C20" s="70">
        <v>1100.8457340385273</v>
      </c>
      <c r="D20" s="91">
        <v>1100845.7340385274</v>
      </c>
      <c r="E20" s="91">
        <v>13.911589291481453</v>
      </c>
      <c r="F20" s="91">
        <v>1.1008457340385274</v>
      </c>
    </row>
    <row r="21" spans="1:6" ht="11.25">
      <c r="A21" s="91">
        <v>20</v>
      </c>
      <c r="B21" s="93">
        <v>15</v>
      </c>
      <c r="C21" s="70">
        <v>1109.8569535295449</v>
      </c>
      <c r="D21" s="91">
        <v>1109856.9535295449</v>
      </c>
      <c r="E21" s="91">
        <v>13.919741694289872</v>
      </c>
      <c r="F21" s="91">
        <v>1.1098569535295448</v>
      </c>
    </row>
    <row r="22" spans="1:6" ht="11.25">
      <c r="A22" s="91">
        <v>21</v>
      </c>
      <c r="B22" s="93">
        <v>22</v>
      </c>
      <c r="C22" s="70">
        <v>1223.5084523504893</v>
      </c>
      <c r="D22" s="91">
        <v>1223508.4523504893</v>
      </c>
      <c r="E22" s="91">
        <v>14.01723307017814</v>
      </c>
      <c r="F22" s="91">
        <v>1.2235084523504893</v>
      </c>
    </row>
    <row r="23" spans="1:6" ht="11.25">
      <c r="A23" s="91">
        <v>22</v>
      </c>
      <c r="B23" s="93">
        <v>3</v>
      </c>
      <c r="C23" s="70">
        <v>1344.0967158599256</v>
      </c>
      <c r="D23" s="91">
        <v>1344096.7158599256</v>
      </c>
      <c r="E23" s="91">
        <v>14.111232758681451</v>
      </c>
      <c r="F23" s="91">
        <v>1.3440967158599255</v>
      </c>
    </row>
    <row r="24" spans="1:6" ht="11.25">
      <c r="A24" s="91">
        <v>23</v>
      </c>
      <c r="B24" s="93">
        <v>20</v>
      </c>
      <c r="C24" s="70">
        <v>1416.4674754608473</v>
      </c>
      <c r="D24" s="91">
        <v>1416467.4754608471</v>
      </c>
      <c r="E24" s="91">
        <v>14.163676636789553</v>
      </c>
      <c r="F24" s="91">
        <v>1.4164674754608473</v>
      </c>
    </row>
    <row r="25" spans="1:6" ht="11.25">
      <c r="A25" s="91">
        <v>24</v>
      </c>
      <c r="B25" s="93">
        <v>20</v>
      </c>
      <c r="C25" s="70">
        <v>1433.3210635950486</v>
      </c>
      <c r="D25" s="91">
        <v>1433321.0635950486</v>
      </c>
      <c r="E25" s="91">
        <v>14.175504731676517</v>
      </c>
      <c r="F25" s="91">
        <v>1.4333210635950486</v>
      </c>
    </row>
    <row r="26" spans="1:7" ht="12">
      <c r="A26" s="91">
        <v>25</v>
      </c>
      <c r="B26" s="93">
        <v>5</v>
      </c>
      <c r="C26" s="70">
        <v>1444.470977076473</v>
      </c>
      <c r="D26" s="91">
        <v>1444470.977076473</v>
      </c>
      <c r="E26" s="91">
        <v>14.18325370666614</v>
      </c>
      <c r="F26" s="91">
        <v>1.444470977076473</v>
      </c>
      <c r="G26" s="92" t="s">
        <v>297</v>
      </c>
    </row>
    <row r="27" spans="1:6" ht="11.25">
      <c r="A27" s="91">
        <v>26</v>
      </c>
      <c r="B27" s="93">
        <v>4</v>
      </c>
      <c r="C27" s="70">
        <v>1505.836338572969</v>
      </c>
      <c r="D27" s="91">
        <v>1505836.338572969</v>
      </c>
      <c r="E27" s="91">
        <v>14.22485900851033</v>
      </c>
      <c r="F27" s="91">
        <v>1.505836338572969</v>
      </c>
    </row>
    <row r="28" spans="1:6" ht="11.25">
      <c r="A28" s="91">
        <v>27</v>
      </c>
      <c r="B28" s="93">
        <v>20</v>
      </c>
      <c r="C28" s="70">
        <v>1539.0390255277673</v>
      </c>
      <c r="D28" s="91">
        <v>1539039.0255277674</v>
      </c>
      <c r="E28" s="91">
        <v>14.246668770217362</v>
      </c>
      <c r="F28" s="91">
        <v>1.5390390255277673</v>
      </c>
    </row>
    <row r="29" spans="1:6" ht="11.25">
      <c r="A29" s="91">
        <v>28</v>
      </c>
      <c r="B29" s="93">
        <v>17</v>
      </c>
      <c r="C29" s="70">
        <v>1556.8227000100119</v>
      </c>
      <c r="D29" s="91">
        <v>1556822.700010012</v>
      </c>
      <c r="E29" s="91">
        <v>14.258157571506192</v>
      </c>
      <c r="F29" s="91">
        <v>1.5568227000100119</v>
      </c>
    </row>
    <row r="30" spans="1:6" ht="11.25">
      <c r="A30" s="91">
        <v>29</v>
      </c>
      <c r="B30" s="93">
        <v>8</v>
      </c>
      <c r="C30" s="70">
        <v>1685.533625544457</v>
      </c>
      <c r="D30" s="91">
        <v>1685533.625544457</v>
      </c>
      <c r="E30" s="91">
        <v>14.337592763350141</v>
      </c>
      <c r="F30" s="91">
        <v>1.685533625544457</v>
      </c>
    </row>
    <row r="31" spans="1:6" ht="11.25">
      <c r="A31" s="91">
        <v>30</v>
      </c>
      <c r="B31" s="93">
        <v>10</v>
      </c>
      <c r="C31" s="70">
        <v>1692.333224019663</v>
      </c>
      <c r="D31" s="91">
        <v>1692333.224019663</v>
      </c>
      <c r="E31" s="91">
        <v>14.341618740667956</v>
      </c>
      <c r="F31" s="91">
        <v>1.6923332240196631</v>
      </c>
    </row>
    <row r="32" spans="1:6" ht="11.25">
      <c r="A32" s="91">
        <v>31</v>
      </c>
      <c r="B32" s="93">
        <v>16</v>
      </c>
      <c r="C32" s="70">
        <v>1738.5129995883685</v>
      </c>
      <c r="D32" s="91">
        <v>1738512.9995883685</v>
      </c>
      <c r="E32" s="91">
        <v>14.368540707875994</v>
      </c>
      <c r="F32" s="91">
        <v>1.7385129995883686</v>
      </c>
    </row>
    <row r="33" spans="1:6" ht="11.25">
      <c r="A33" s="91">
        <v>32</v>
      </c>
      <c r="B33" s="93">
        <v>20</v>
      </c>
      <c r="C33" s="70">
        <v>1759.6678156482237</v>
      </c>
      <c r="D33" s="91">
        <v>1759667.8156482237</v>
      </c>
      <c r="E33" s="91">
        <v>14.380635608091525</v>
      </c>
      <c r="F33" s="91">
        <v>1.7596678156482237</v>
      </c>
    </row>
    <row r="34" spans="1:6" ht="11.25">
      <c r="A34" s="91">
        <v>33</v>
      </c>
      <c r="B34" s="93">
        <v>21</v>
      </c>
      <c r="C34" s="70">
        <v>1863.5655009246966</v>
      </c>
      <c r="D34" s="91">
        <v>1863565.5009246967</v>
      </c>
      <c r="E34" s="91">
        <v>14.438002146693274</v>
      </c>
      <c r="F34" s="91">
        <v>1.8635655009246965</v>
      </c>
    </row>
    <row r="35" spans="1:6" ht="11.25">
      <c r="A35" s="91">
        <v>34</v>
      </c>
      <c r="B35" s="93">
        <v>13</v>
      </c>
      <c r="C35" s="70">
        <v>1902.7722771926217</v>
      </c>
      <c r="D35" s="91">
        <v>1902772.2771926217</v>
      </c>
      <c r="E35" s="91">
        <v>14.458822473953688</v>
      </c>
      <c r="F35" s="91">
        <v>1.9027722771926217</v>
      </c>
    </row>
    <row r="36" spans="1:6" ht="11.25">
      <c r="A36" s="91">
        <v>35</v>
      </c>
      <c r="B36" s="93">
        <v>28</v>
      </c>
      <c r="C36" s="70">
        <v>1902.7722771926217</v>
      </c>
      <c r="D36" s="91">
        <v>1902772.2771926217</v>
      </c>
      <c r="E36" s="91">
        <v>14.458822473953688</v>
      </c>
      <c r="F36" s="91">
        <v>1.9027722771926217</v>
      </c>
    </row>
    <row r="37" spans="1:6" ht="11.25">
      <c r="A37" s="91">
        <v>36</v>
      </c>
      <c r="B37" s="93">
        <v>29</v>
      </c>
      <c r="C37" s="90">
        <v>2306.565547599454</v>
      </c>
      <c r="D37" s="91">
        <v>2306565.547599454</v>
      </c>
      <c r="E37" s="91">
        <v>14.651270200218939</v>
      </c>
      <c r="F37" s="91">
        <v>2.306565547599454</v>
      </c>
    </row>
    <row r="38" spans="1:6" ht="11.25">
      <c r="A38" s="91">
        <v>37</v>
      </c>
      <c r="B38" s="91">
        <v>30</v>
      </c>
      <c r="C38" s="91">
        <v>2336.0840210052515</v>
      </c>
      <c r="D38" s="91">
        <v>2336084.0210052514</v>
      </c>
      <c r="E38" s="91">
        <v>14.663986590179508</v>
      </c>
      <c r="F38" s="91">
        <v>2.3360840210052514</v>
      </c>
    </row>
    <row r="39" spans="1:6" ht="11.25">
      <c r="A39" s="91">
        <v>38</v>
      </c>
      <c r="B39" s="93">
        <v>5</v>
      </c>
      <c r="C39" s="70">
        <v>2396.984447467481</v>
      </c>
      <c r="D39" s="91">
        <v>2396984.447467481</v>
      </c>
      <c r="E39" s="91">
        <v>14.689722025063174</v>
      </c>
      <c r="F39" s="91">
        <v>2.396984447467481</v>
      </c>
    </row>
    <row r="40" spans="1:6" ht="11.25">
      <c r="A40" s="91">
        <v>39</v>
      </c>
      <c r="B40" s="93">
        <v>8</v>
      </c>
      <c r="C40" s="70">
        <v>2772.4665242600418</v>
      </c>
      <c r="D40" s="91">
        <v>2772466.524260042</v>
      </c>
      <c r="E40" s="91">
        <v>14.835247923926387</v>
      </c>
      <c r="F40" s="91">
        <v>2.7724665242600417</v>
      </c>
    </row>
    <row r="41" spans="1:6" ht="11.25">
      <c r="A41" s="91">
        <v>40</v>
      </c>
      <c r="B41" s="91">
        <v>30</v>
      </c>
      <c r="C41" s="91">
        <v>2920.105026256564</v>
      </c>
      <c r="D41" s="91">
        <v>2920105.026256564</v>
      </c>
      <c r="E41" s="91">
        <v>14.887130141493719</v>
      </c>
      <c r="F41" s="91">
        <v>2.920105026256564</v>
      </c>
    </row>
    <row r="42" spans="1:6" ht="11.25">
      <c r="A42" s="91">
        <v>41</v>
      </c>
      <c r="B42" s="93">
        <v>17</v>
      </c>
      <c r="C42" s="70">
        <v>2996.5841312803723</v>
      </c>
      <c r="D42" s="91">
        <v>2996584.1312803724</v>
      </c>
      <c r="E42" s="91">
        <v>14.912983575002299</v>
      </c>
      <c r="F42" s="91">
        <v>2.9965841312803723</v>
      </c>
    </row>
    <row r="43" spans="1:6" ht="11.25">
      <c r="A43" s="91">
        <v>42</v>
      </c>
      <c r="B43" s="93">
        <v>16</v>
      </c>
      <c r="C43" s="70">
        <v>3110.9772265401875</v>
      </c>
      <c r="D43" s="91">
        <v>3110977.2265401874</v>
      </c>
      <c r="E43" s="91">
        <v>14.950447455550886</v>
      </c>
      <c r="F43" s="91">
        <v>3.1109772265401876</v>
      </c>
    </row>
    <row r="44" spans="1:6" ht="11.25">
      <c r="A44" s="91">
        <v>43</v>
      </c>
      <c r="B44" s="91">
        <v>30</v>
      </c>
      <c r="C44" s="91">
        <v>3114.7786946736687</v>
      </c>
      <c r="D44" s="91">
        <v>3114778.6946736686</v>
      </c>
      <c r="E44" s="91">
        <v>14.95166866263129</v>
      </c>
      <c r="F44" s="91">
        <v>3.1147786946736686</v>
      </c>
    </row>
    <row r="45" spans="1:6" ht="11.25">
      <c r="A45" s="91">
        <v>44</v>
      </c>
      <c r="B45" s="91">
        <v>30</v>
      </c>
      <c r="C45" s="91">
        <v>3212.1155288822206</v>
      </c>
      <c r="D45" s="91">
        <v>3212115.5288822204</v>
      </c>
      <c r="E45" s="91">
        <v>14.982440321298043</v>
      </c>
      <c r="F45" s="91">
        <v>3.2121155288822205</v>
      </c>
    </row>
    <row r="46" spans="1:6" ht="11.25">
      <c r="A46" s="91">
        <v>45</v>
      </c>
      <c r="B46" s="93">
        <v>17</v>
      </c>
      <c r="C46" s="70">
        <v>3345.002710678705</v>
      </c>
      <c r="D46" s="91">
        <v>3345002.710678705</v>
      </c>
      <c r="E46" s="91">
        <v>15.022978061911463</v>
      </c>
      <c r="F46" s="91">
        <v>3.3450027106787052</v>
      </c>
    </row>
    <row r="47" spans="1:6" ht="11.25">
      <c r="A47" s="91">
        <v>46</v>
      </c>
      <c r="B47" s="93">
        <v>17</v>
      </c>
      <c r="C47" s="70">
        <v>3518.2902581043313</v>
      </c>
      <c r="D47" s="91">
        <v>3518290.2581043313</v>
      </c>
      <c r="E47" s="91">
        <v>15.073485707443623</v>
      </c>
      <c r="F47" s="91">
        <v>3.518290258104331</v>
      </c>
    </row>
    <row r="48" spans="1:6" ht="11.25">
      <c r="A48" s="91">
        <v>47</v>
      </c>
      <c r="B48" s="91">
        <v>30</v>
      </c>
      <c r="C48" s="91">
        <v>3601.4628657164294</v>
      </c>
      <c r="D48" s="91">
        <v>3601462.8657164294</v>
      </c>
      <c r="E48" s="91">
        <v>15.096850672475789</v>
      </c>
      <c r="F48" s="91">
        <v>3.6014628657164294</v>
      </c>
    </row>
    <row r="49" spans="1:6" ht="11.25">
      <c r="A49" s="91">
        <v>48</v>
      </c>
      <c r="B49" s="93">
        <v>6</v>
      </c>
      <c r="C49" s="70">
        <v>4030.769378616971</v>
      </c>
      <c r="D49" s="91">
        <v>4030769.378616971</v>
      </c>
      <c r="E49" s="91">
        <v>15.209467828509515</v>
      </c>
      <c r="F49" s="91">
        <v>4.030769378616971</v>
      </c>
    </row>
    <row r="50" spans="1:6" ht="11.25">
      <c r="A50" s="91">
        <v>49</v>
      </c>
      <c r="B50" s="93">
        <v>9</v>
      </c>
      <c r="C50" s="70">
        <v>4056.0326349067627</v>
      </c>
      <c r="D50" s="91">
        <v>4056032.6349067627</v>
      </c>
      <c r="E50" s="91">
        <v>15.215715870302336</v>
      </c>
      <c r="F50" s="91">
        <v>4.056032634906763</v>
      </c>
    </row>
    <row r="51" spans="1:6" ht="11.25">
      <c r="A51" s="91">
        <v>50</v>
      </c>
      <c r="B51" s="91">
        <v>30</v>
      </c>
      <c r="C51" s="91">
        <v>4088.1470367591896</v>
      </c>
      <c r="D51" s="91">
        <v>4088147.03675919</v>
      </c>
      <c r="E51" s="91">
        <v>15.223602378114931</v>
      </c>
      <c r="F51" s="91">
        <v>4.08814703675919</v>
      </c>
    </row>
    <row r="52" spans="1:6" ht="11.25">
      <c r="A52" s="91">
        <v>51</v>
      </c>
      <c r="B52" s="93">
        <v>17</v>
      </c>
      <c r="C52" s="70">
        <v>4117.422735905697</v>
      </c>
      <c r="D52" s="91">
        <v>4117422.7359056966</v>
      </c>
      <c r="E52" s="91">
        <v>15.230737976050511</v>
      </c>
      <c r="F52" s="91">
        <v>4.117422735905697</v>
      </c>
    </row>
    <row r="53" spans="1:6" ht="11.25">
      <c r="A53" s="91">
        <v>52</v>
      </c>
      <c r="B53" s="93">
        <v>6</v>
      </c>
      <c r="C53" s="70">
        <v>4215.384770004008</v>
      </c>
      <c r="D53" s="91">
        <v>4215384.770004008</v>
      </c>
      <c r="E53" s="91">
        <v>15.25425143113649</v>
      </c>
      <c r="F53" s="91">
        <v>4.2153847700040075</v>
      </c>
    </row>
    <row r="54" spans="1:6" ht="11.25">
      <c r="A54" s="91">
        <v>53</v>
      </c>
      <c r="B54" s="93">
        <v>14</v>
      </c>
      <c r="C54" s="70">
        <v>4243.604727370927</v>
      </c>
      <c r="D54" s="91">
        <v>4243604.727370927</v>
      </c>
      <c r="E54" s="91">
        <v>15.260923637566757</v>
      </c>
      <c r="F54" s="91">
        <v>4.243604727370927</v>
      </c>
    </row>
    <row r="55" spans="1:6" ht="11.25">
      <c r="A55" s="91">
        <v>54</v>
      </c>
      <c r="B55" s="93">
        <v>23</v>
      </c>
      <c r="C55" s="70">
        <v>4261.759060805664</v>
      </c>
      <c r="D55" s="91">
        <v>4261759.060805664</v>
      </c>
      <c r="E55" s="91">
        <v>15.26519255808721</v>
      </c>
      <c r="F55" s="91">
        <v>4.261759060805664</v>
      </c>
    </row>
    <row r="56" spans="1:6" ht="11.25">
      <c r="A56" s="91">
        <v>55</v>
      </c>
      <c r="B56" s="93">
        <v>17</v>
      </c>
      <c r="C56" s="70">
        <v>4297.162479246108</v>
      </c>
      <c r="D56" s="91">
        <v>4297162.479246108</v>
      </c>
      <c r="E56" s="91">
        <v>15.273465474294095</v>
      </c>
      <c r="F56" s="91">
        <v>4.297162479246108</v>
      </c>
    </row>
    <row r="57" spans="1:6" ht="11.25">
      <c r="A57" s="91">
        <v>56</v>
      </c>
      <c r="B57" s="93">
        <v>27</v>
      </c>
      <c r="C57" s="70">
        <v>4347.980475630086</v>
      </c>
      <c r="D57" s="91">
        <v>4347980.475630087</v>
      </c>
      <c r="E57" s="91">
        <v>15.285222036787692</v>
      </c>
      <c r="F57" s="91">
        <v>4.347980475630086</v>
      </c>
    </row>
    <row r="58" spans="1:6" ht="11.25">
      <c r="A58" s="91">
        <v>57</v>
      </c>
      <c r="B58" s="93">
        <v>1</v>
      </c>
      <c r="C58" s="70">
        <v>4537.738023459036</v>
      </c>
      <c r="D58" s="91">
        <v>4537738.023459037</v>
      </c>
      <c r="E58" s="91">
        <v>15.327939213140095</v>
      </c>
      <c r="F58" s="91">
        <v>4.5377380234590365</v>
      </c>
    </row>
    <row r="59" spans="1:6" ht="11.25">
      <c r="A59" s="91">
        <v>58</v>
      </c>
      <c r="B59" s="91">
        <v>30</v>
      </c>
      <c r="C59" s="91">
        <v>4574.83120780195</v>
      </c>
      <c r="D59" s="91">
        <v>4574831.20780195</v>
      </c>
      <c r="E59" s="91">
        <v>15.336080361541622</v>
      </c>
      <c r="F59" s="91">
        <v>4.5748312078019495</v>
      </c>
    </row>
    <row r="60" spans="1:6" ht="11.25">
      <c r="A60" s="91">
        <v>59</v>
      </c>
      <c r="B60" s="93">
        <v>6</v>
      </c>
      <c r="C60" s="70">
        <v>4584.615552778082</v>
      </c>
      <c r="D60" s="91">
        <v>4584615.552778082</v>
      </c>
      <c r="E60" s="91">
        <v>15.338216811253824</v>
      </c>
      <c r="F60" s="91">
        <v>4.584615552778082</v>
      </c>
    </row>
    <row r="61" spans="1:6" ht="11.25">
      <c r="A61" s="91">
        <v>60</v>
      </c>
      <c r="B61" s="93">
        <v>8</v>
      </c>
      <c r="C61" s="70">
        <v>4804.558465337003</v>
      </c>
      <c r="D61" s="91">
        <v>4804558.465337004</v>
      </c>
      <c r="E61" s="91">
        <v>15.385075705495646</v>
      </c>
      <c r="F61" s="91">
        <v>4.804558465337004</v>
      </c>
    </row>
    <row r="62" spans="1:6" ht="11.25">
      <c r="A62" s="91">
        <v>61</v>
      </c>
      <c r="B62" s="93">
        <v>23</v>
      </c>
      <c r="C62" s="70">
        <v>4865.795234321708</v>
      </c>
      <c r="D62" s="91">
        <v>4865795.234321709</v>
      </c>
      <c r="E62" s="91">
        <v>15.397740720536296</v>
      </c>
      <c r="F62" s="91">
        <v>4.865795234321708</v>
      </c>
    </row>
    <row r="63" spans="1:6" ht="11.25">
      <c r="A63" s="91">
        <v>62</v>
      </c>
      <c r="B63" s="93">
        <v>12</v>
      </c>
      <c r="C63" s="70">
        <v>5241.98154034626</v>
      </c>
      <c r="D63" s="91">
        <v>5241981.54034626</v>
      </c>
      <c r="E63" s="91">
        <v>15.472210141368686</v>
      </c>
      <c r="F63" s="91">
        <v>5.24198154034626</v>
      </c>
    </row>
    <row r="64" spans="1:6" ht="11.25">
      <c r="A64" s="91">
        <v>63</v>
      </c>
      <c r="B64" s="93">
        <v>6</v>
      </c>
      <c r="C64" s="70">
        <v>5246.154038581631</v>
      </c>
      <c r="D64" s="91">
        <v>5246154.03858163</v>
      </c>
      <c r="E64" s="91">
        <v>15.473005802031937</v>
      </c>
      <c r="F64" s="91">
        <v>5.246154038581631</v>
      </c>
    </row>
    <row r="65" spans="1:6" ht="11.25">
      <c r="A65" s="91">
        <v>64</v>
      </c>
      <c r="B65" s="91">
        <v>30</v>
      </c>
      <c r="C65" s="91">
        <v>5548.199549887472</v>
      </c>
      <c r="D65" s="91">
        <v>5548199.549887472</v>
      </c>
      <c r="E65" s="91">
        <v>15.528984027666114</v>
      </c>
      <c r="F65" s="91">
        <v>5.548199549887472</v>
      </c>
    </row>
    <row r="66" spans="1:6" ht="11.25">
      <c r="A66" s="91">
        <v>65</v>
      </c>
      <c r="B66" s="93">
        <v>5</v>
      </c>
      <c r="C66" s="70">
        <v>5588.166252802189</v>
      </c>
      <c r="D66" s="91">
        <v>5588166.2528021885</v>
      </c>
      <c r="E66" s="91">
        <v>15.536161750670564</v>
      </c>
      <c r="F66" s="91">
        <v>5.588166252802189</v>
      </c>
    </row>
    <row r="67" spans="1:6" ht="11.25">
      <c r="A67" s="91">
        <v>66</v>
      </c>
      <c r="B67" s="93">
        <v>3</v>
      </c>
      <c r="C67" s="70">
        <v>5978.912977445876</v>
      </c>
      <c r="D67" s="91">
        <v>5978912.977445876</v>
      </c>
      <c r="E67" s="91">
        <v>15.603749333056648</v>
      </c>
      <c r="F67" s="91">
        <v>5.9789129774458765</v>
      </c>
    </row>
    <row r="68" spans="1:6" ht="11.25">
      <c r="A68" s="91">
        <v>67</v>
      </c>
      <c r="B68" s="93">
        <v>12</v>
      </c>
      <c r="C68" s="70">
        <v>6311.773691437333</v>
      </c>
      <c r="D68" s="91">
        <v>6311773.691437333</v>
      </c>
      <c r="E68" s="91">
        <v>15.657927287163778</v>
      </c>
      <c r="F68" s="91">
        <v>6.311773691437333</v>
      </c>
    </row>
    <row r="69" spans="1:6" ht="11.25">
      <c r="A69" s="91">
        <v>68</v>
      </c>
      <c r="B69" s="93">
        <v>14</v>
      </c>
      <c r="C69" s="70">
        <v>6558.298215027797</v>
      </c>
      <c r="D69" s="91">
        <v>6558298.215027797</v>
      </c>
      <c r="E69" s="91">
        <v>15.696241708824603</v>
      </c>
      <c r="F69" s="91">
        <v>6.558298215027797</v>
      </c>
    </row>
    <row r="70" spans="1:6" ht="11.25">
      <c r="A70" s="91">
        <v>69</v>
      </c>
      <c r="B70" s="93">
        <v>14</v>
      </c>
      <c r="C70" s="70">
        <v>6587.973772561859</v>
      </c>
      <c r="D70" s="91">
        <v>6587973.772561858</v>
      </c>
      <c r="E70" s="91">
        <v>15.70075638917913</v>
      </c>
      <c r="F70" s="91">
        <v>6.587973772561859</v>
      </c>
    </row>
    <row r="71" spans="1:6" ht="11.25">
      <c r="A71" s="91">
        <v>70</v>
      </c>
      <c r="B71" s="93">
        <v>3</v>
      </c>
      <c r="C71" s="70">
        <v>7106.7182677651235</v>
      </c>
      <c r="D71" s="91">
        <v>7106718.267765123</v>
      </c>
      <c r="E71" s="91">
        <v>15.776551129510008</v>
      </c>
      <c r="F71" s="91">
        <v>7.106718267765124</v>
      </c>
    </row>
    <row r="72" spans="1:6" ht="11.25">
      <c r="A72" s="91">
        <v>71</v>
      </c>
      <c r="B72" s="93">
        <v>22</v>
      </c>
      <c r="C72" s="70">
        <v>7152.818644510554</v>
      </c>
      <c r="D72" s="91">
        <v>7152818.644510554</v>
      </c>
      <c r="E72" s="91">
        <v>15.783017053002935</v>
      </c>
      <c r="F72" s="91">
        <v>7.152818644510554</v>
      </c>
    </row>
    <row r="73" spans="1:6" ht="11.25">
      <c r="A73" s="91">
        <v>72</v>
      </c>
      <c r="B73" s="93">
        <v>18</v>
      </c>
      <c r="C73" s="70">
        <v>8326.620859251614</v>
      </c>
      <c r="D73" s="91">
        <v>8326620.859251614</v>
      </c>
      <c r="E73" s="91">
        <v>15.934968272687625</v>
      </c>
      <c r="F73" s="91">
        <v>8.326620859251614</v>
      </c>
    </row>
    <row r="74" spans="1:6" ht="11.25">
      <c r="A74" s="91">
        <v>73</v>
      </c>
      <c r="B74" s="93">
        <v>22</v>
      </c>
      <c r="C74" s="70">
        <v>8672.120349077646</v>
      </c>
      <c r="D74" s="91">
        <v>8672120.349077646</v>
      </c>
      <c r="E74" s="91">
        <v>15.975623880457062</v>
      </c>
      <c r="F74" s="91">
        <v>8.672120349077646</v>
      </c>
    </row>
    <row r="75" spans="1:6" ht="11.25">
      <c r="A75" s="91">
        <v>74</v>
      </c>
      <c r="B75" s="93">
        <v>25</v>
      </c>
      <c r="C75" s="70">
        <v>9115.532685840983</v>
      </c>
      <c r="D75" s="91">
        <v>9115532.685840983</v>
      </c>
      <c r="E75" s="91">
        <v>16.0254904049623</v>
      </c>
      <c r="F75" s="91">
        <v>9.115532685840982</v>
      </c>
    </row>
    <row r="76" spans="1:6" ht="11.25">
      <c r="A76" s="91">
        <v>75</v>
      </c>
      <c r="B76" s="93">
        <v>14</v>
      </c>
      <c r="C76" s="70">
        <v>10149.040676649349</v>
      </c>
      <c r="D76" s="91">
        <v>10149040.676649349</v>
      </c>
      <c r="E76" s="91">
        <v>16.132889744369454</v>
      </c>
      <c r="F76" s="91">
        <v>10.14904067664935</v>
      </c>
    </row>
    <row r="77" spans="1:6" ht="11.25">
      <c r="A77" s="91">
        <v>76</v>
      </c>
      <c r="B77" s="93">
        <v>2</v>
      </c>
      <c r="C77" s="70">
        <v>12385.81206615299</v>
      </c>
      <c r="D77" s="91">
        <v>12385812.06615299</v>
      </c>
      <c r="E77" s="91">
        <v>16.332062187278723</v>
      </c>
      <c r="F77" s="91">
        <v>12.38581206615299</v>
      </c>
    </row>
    <row r="78" spans="1:6" ht="11.25">
      <c r="A78" s="91">
        <v>77</v>
      </c>
      <c r="B78" s="93">
        <v>22</v>
      </c>
      <c r="C78" s="70">
        <v>14413.198471645328</v>
      </c>
      <c r="D78" s="91">
        <v>14413198.471645327</v>
      </c>
      <c r="E78" s="91">
        <v>16.48365490529204</v>
      </c>
      <c r="F78" s="91">
        <v>14.413198471645329</v>
      </c>
    </row>
    <row r="79" spans="1:6" ht="11.25">
      <c r="A79" s="91">
        <v>78</v>
      </c>
      <c r="B79" s="93">
        <v>3</v>
      </c>
      <c r="C79" s="70">
        <v>15186.747950463297</v>
      </c>
      <c r="D79" s="91">
        <v>15186747.950463297</v>
      </c>
      <c r="E79" s="91">
        <v>16.535933760174032</v>
      </c>
      <c r="F79" s="91">
        <v>15.186747950463298</v>
      </c>
    </row>
    <row r="80" spans="1:6" ht="11.25">
      <c r="A80" s="91">
        <v>79</v>
      </c>
      <c r="B80" s="93">
        <v>8</v>
      </c>
      <c r="C80" s="70">
        <v>15406.09239049046</v>
      </c>
      <c r="D80" s="91">
        <v>15406092.39049046</v>
      </c>
      <c r="E80" s="91">
        <v>16.550273598923052</v>
      </c>
      <c r="F80" s="91">
        <v>15.406092390490459</v>
      </c>
    </row>
    <row r="81" spans="1:6" ht="11.25">
      <c r="A81" s="91">
        <v>80</v>
      </c>
      <c r="B81" s="93">
        <v>8</v>
      </c>
      <c r="C81" s="70">
        <v>20509.9512192419</v>
      </c>
      <c r="D81" s="91">
        <v>20509951.2192419</v>
      </c>
      <c r="E81" s="91">
        <v>16.83642075165675</v>
      </c>
      <c r="F81" s="91">
        <v>20.5099512192419</v>
      </c>
    </row>
    <row r="82" spans="1:6" ht="11.25">
      <c r="A82" s="91">
        <v>81</v>
      </c>
      <c r="B82" s="93">
        <v>22</v>
      </c>
      <c r="C82" s="70">
        <v>25949.1353080928</v>
      </c>
      <c r="D82" s="91">
        <v>25949135.3080928</v>
      </c>
      <c r="E82" s="91">
        <v>17.071648845560222</v>
      </c>
      <c r="F82" s="91">
        <v>25.9491353080928</v>
      </c>
    </row>
    <row r="83" spans="1:6" ht="11.25">
      <c r="A83" s="91">
        <v>82</v>
      </c>
      <c r="B83" s="93">
        <v>18</v>
      </c>
      <c r="C83" s="70">
        <v>29932.579920010998</v>
      </c>
      <c r="D83" s="91">
        <v>29932579.920011</v>
      </c>
      <c r="E83" s="91">
        <v>17.214458074577454</v>
      </c>
      <c r="F83" s="91">
        <v>29.932579920010998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Vrije Universiteit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Arianne de Blaeij</dc:creator>
  <cp:keywords/>
  <dc:description/>
  <cp:lastModifiedBy>Chris Doucouliagos</cp:lastModifiedBy>
  <cp:lastPrinted>2001-09-04T11:55:48Z</cp:lastPrinted>
  <dcterms:created xsi:type="dcterms:W3CDTF">2001-04-17T08:21:13Z</dcterms:created>
  <dcterms:modified xsi:type="dcterms:W3CDTF">2013-09-21T05:16:07Z</dcterms:modified>
  <cp:category/>
  <cp:version/>
  <cp:contentType/>
  <cp:contentStatus/>
</cp:coreProperties>
</file>