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44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3" i="1" l="1"/>
  <c r="G23" i="1"/>
  <c r="G22" i="1"/>
  <c r="I22" i="1"/>
  <c r="J22" i="1" s="1"/>
  <c r="G21" i="1"/>
  <c r="I21" i="1"/>
  <c r="J21" i="1" s="1"/>
  <c r="J20" i="1"/>
  <c r="G20" i="1"/>
  <c r="J19" i="1"/>
  <c r="G19" i="1"/>
  <c r="J12" i="1"/>
  <c r="J13" i="1"/>
  <c r="I11" i="1"/>
  <c r="J11" i="1" s="1"/>
  <c r="F11" i="1"/>
  <c r="G11" i="1" s="1"/>
  <c r="G10" i="1"/>
  <c r="I10" i="1"/>
  <c r="J10" i="1" s="1"/>
  <c r="I9" i="1"/>
  <c r="J9" i="1" s="1"/>
  <c r="F9" i="1"/>
  <c r="G9" i="1" s="1"/>
  <c r="G8" i="1"/>
  <c r="I8" i="1"/>
  <c r="J8" i="1" s="1"/>
  <c r="G7" i="1"/>
  <c r="I7" i="1"/>
  <c r="J7" i="1" s="1"/>
  <c r="D4" i="2" l="1"/>
  <c r="D6" i="1"/>
</calcChain>
</file>

<file path=xl/sharedStrings.xml><?xml version="1.0" encoding="utf-8"?>
<sst xmlns="http://schemas.openxmlformats.org/spreadsheetml/2006/main" count="55" uniqueCount="38">
  <si>
    <t>1977.0</t>
  </si>
  <si>
    <t>1976.0</t>
  </si>
  <si>
    <t>1975.0</t>
  </si>
  <si>
    <t>1966.0</t>
  </si>
  <si>
    <t>1969.0</t>
  </si>
  <si>
    <t>1968.0</t>
  </si>
  <si>
    <r>
      <t>1987.0</t>
    </r>
    <r>
      <rPr>
        <vertAlign val="superscript"/>
        <sz val="11"/>
        <color theme="1"/>
        <rFont val="Calibri"/>
        <family val="2"/>
        <scheme val="minor"/>
      </rPr>
      <t>b</t>
    </r>
  </si>
  <si>
    <t>Bee and Doulton</t>
  </si>
  <si>
    <t>Cohn</t>
  </si>
  <si>
    <t>Daneshvary and Clauretie</t>
  </si>
  <si>
    <t>Deller and Rudnicki</t>
  </si>
  <si>
    <t>Kumar</t>
  </si>
  <si>
    <t>Osburn</t>
  </si>
  <si>
    <t>Riew</t>
  </si>
  <si>
    <t>Wales</t>
  </si>
  <si>
    <t>Watt</t>
  </si>
  <si>
    <t xml:space="preserve">Author
</t>
  </si>
  <si>
    <t>n/a</t>
  </si>
  <si>
    <t xml:space="preserve">Year_pub
</t>
  </si>
  <si>
    <t>R2</t>
  </si>
  <si>
    <t>OSS</t>
  </si>
  <si>
    <t>B1</t>
  </si>
  <si>
    <t>SE_B1</t>
  </si>
  <si>
    <t>B2</t>
  </si>
  <si>
    <t>SE_B2</t>
  </si>
  <si>
    <t>Omitted_Pass</t>
  </si>
  <si>
    <t>Non_US</t>
  </si>
  <si>
    <t>Non_HS</t>
  </si>
  <si>
    <t xml:space="preserve">Salaries
</t>
  </si>
  <si>
    <t>Omitted_PTR</t>
  </si>
  <si>
    <t xml:space="preserve">Teacher_qual
</t>
  </si>
  <si>
    <t>Omitted_Instit</t>
  </si>
  <si>
    <t xml:space="preserve">Sample_size
</t>
  </si>
  <si>
    <t>Year_data</t>
  </si>
  <si>
    <t>Study_no</t>
  </si>
  <si>
    <t>Percent_spec</t>
  </si>
  <si>
    <t>tstat_B1</t>
  </si>
  <si>
    <t>tstat_B2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</si>
</sst>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00"/>
    <numFmt numFmtId="166" formatCode="0.0000"/>
    <numFmt numFmtId="167" formatCode="0.0000000"/>
    <numFmt numFmtId="168" formatCode="0.000000"/>
    <numFmt numFmtId="169" formatCode="0.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0" fillId="0" borderId="0" xfId="0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1" xfId="0" applyNumberFormat="1" applyBorder="1"/>
    <xf numFmtId="167" fontId="0" fillId="0" borderId="1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/>
  </sheetViews>
  <sheetFormatPr defaultRowHeight="15" x14ac:dyDescent="0.25"/>
  <cols>
    <col min="1" max="1" width="11.140625" customWidth="1"/>
    <col min="2" max="2" width="25.42578125" customWidth="1"/>
    <col min="3" max="18" width="12.7109375" customWidth="1"/>
    <col min="19" max="19" width="12.7109375" style="2" customWidth="1"/>
    <col min="20" max="21" width="12.7109375" customWidth="1"/>
    <col min="22" max="22" width="24" bestFit="1" customWidth="1"/>
    <col min="23" max="23" width="10.85546875" bestFit="1" customWidth="1"/>
  </cols>
  <sheetData>
    <row r="1" spans="1:25" s="18" customFormat="1" x14ac:dyDescent="0.25">
      <c r="A1" s="18" t="s">
        <v>34</v>
      </c>
      <c r="B1" s="19" t="s">
        <v>16</v>
      </c>
      <c r="C1" s="19" t="s">
        <v>18</v>
      </c>
      <c r="D1" s="19" t="s">
        <v>19</v>
      </c>
      <c r="E1" s="19" t="s">
        <v>20</v>
      </c>
      <c r="F1" s="19" t="s">
        <v>21</v>
      </c>
      <c r="G1" s="19" t="s">
        <v>22</v>
      </c>
      <c r="H1" s="19" t="s">
        <v>36</v>
      </c>
      <c r="I1" s="19" t="s">
        <v>23</v>
      </c>
      <c r="J1" s="19" t="s">
        <v>24</v>
      </c>
      <c r="K1" s="19" t="s">
        <v>37</v>
      </c>
      <c r="L1" s="19" t="s">
        <v>25</v>
      </c>
      <c r="M1" s="19" t="s">
        <v>35</v>
      </c>
      <c r="N1" s="19" t="s">
        <v>26</v>
      </c>
      <c r="O1" s="19" t="s">
        <v>27</v>
      </c>
      <c r="P1" s="19" t="s">
        <v>28</v>
      </c>
      <c r="Q1" s="19" t="s">
        <v>29</v>
      </c>
      <c r="R1" s="19" t="s">
        <v>30</v>
      </c>
      <c r="S1" s="19" t="s">
        <v>31</v>
      </c>
      <c r="T1" s="19" t="s">
        <v>32</v>
      </c>
      <c r="U1" s="19" t="s">
        <v>33</v>
      </c>
    </row>
    <row r="2" spans="1:25" x14ac:dyDescent="0.25">
      <c r="A2">
        <v>13</v>
      </c>
      <c r="B2" t="s">
        <v>13</v>
      </c>
      <c r="C2">
        <v>1966</v>
      </c>
      <c r="D2" s="8">
        <v>0.55700000000000005</v>
      </c>
      <c r="E2">
        <v>1675</v>
      </c>
      <c r="G2" s="11">
        <v>6.3E-2</v>
      </c>
      <c r="J2" s="12">
        <v>2.3E-5</v>
      </c>
      <c r="L2">
        <v>1</v>
      </c>
      <c r="M2">
        <v>0</v>
      </c>
      <c r="N2">
        <v>0</v>
      </c>
      <c r="O2">
        <v>0</v>
      </c>
      <c r="P2">
        <v>1</v>
      </c>
      <c r="Q2">
        <v>1</v>
      </c>
      <c r="R2">
        <v>1</v>
      </c>
      <c r="S2">
        <v>0</v>
      </c>
      <c r="T2">
        <v>109</v>
      </c>
      <c r="U2" s="1">
        <v>1960.5</v>
      </c>
      <c r="Y2" s="6"/>
    </row>
    <row r="3" spans="1:25" x14ac:dyDescent="0.25">
      <c r="A3">
        <v>5</v>
      </c>
      <c r="B3" t="s">
        <v>8</v>
      </c>
      <c r="C3">
        <v>1968</v>
      </c>
      <c r="D3" s="8">
        <v>0.35899999999999999</v>
      </c>
      <c r="E3">
        <v>2210</v>
      </c>
      <c r="G3" s="11">
        <v>2.63E-2</v>
      </c>
      <c r="J3" s="12">
        <v>6.1E-6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1</v>
      </c>
      <c r="S3">
        <v>0</v>
      </c>
      <c r="T3">
        <v>377</v>
      </c>
      <c r="U3" s="1">
        <v>1962.5</v>
      </c>
      <c r="Y3" s="6"/>
    </row>
    <row r="4" spans="1:25" x14ac:dyDescent="0.25">
      <c r="A4">
        <v>6</v>
      </c>
      <c r="B4" t="s">
        <v>8</v>
      </c>
      <c r="C4">
        <v>1968</v>
      </c>
      <c r="D4" s="8">
        <v>0.33800000000000002</v>
      </c>
      <c r="E4">
        <v>1653</v>
      </c>
      <c r="G4" s="11">
        <v>3.15E-2</v>
      </c>
      <c r="J4" s="12">
        <v>9.9000000000000001E-6</v>
      </c>
      <c r="L4">
        <v>1</v>
      </c>
      <c r="M4">
        <v>0</v>
      </c>
      <c r="N4">
        <v>0</v>
      </c>
      <c r="O4">
        <v>0</v>
      </c>
      <c r="P4">
        <v>1</v>
      </c>
      <c r="Q4">
        <v>0</v>
      </c>
      <c r="R4">
        <v>1</v>
      </c>
      <c r="S4">
        <v>0</v>
      </c>
      <c r="T4">
        <v>377</v>
      </c>
      <c r="U4" s="1">
        <v>1962.5</v>
      </c>
      <c r="Y4" s="6"/>
    </row>
    <row r="5" spans="1:25" x14ac:dyDescent="0.25">
      <c r="A5">
        <v>7</v>
      </c>
      <c r="B5" t="s">
        <v>8</v>
      </c>
      <c r="C5">
        <v>1968</v>
      </c>
      <c r="D5" s="8">
        <v>0.127</v>
      </c>
      <c r="E5">
        <v>1483</v>
      </c>
      <c r="G5" s="11">
        <v>2.07E-2</v>
      </c>
      <c r="J5" s="12">
        <v>8.1000000000000004E-6</v>
      </c>
      <c r="L5">
        <v>1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>
        <v>377</v>
      </c>
      <c r="U5" s="1">
        <v>1962.5</v>
      </c>
      <c r="Y5" s="6"/>
    </row>
    <row r="6" spans="1:25" x14ac:dyDescent="0.25">
      <c r="A6">
        <v>12</v>
      </c>
      <c r="B6" t="s">
        <v>12</v>
      </c>
      <c r="C6">
        <v>1970</v>
      </c>
      <c r="D6" s="8">
        <f>0.78^2</f>
        <v>0.60840000000000005</v>
      </c>
      <c r="E6">
        <v>2244</v>
      </c>
      <c r="G6" s="11">
        <v>1.84E-2</v>
      </c>
      <c r="J6" s="12">
        <v>3.3900000000000002E-6</v>
      </c>
      <c r="L6">
        <v>0</v>
      </c>
      <c r="M6">
        <v>0</v>
      </c>
      <c r="N6">
        <v>0</v>
      </c>
      <c r="O6">
        <v>1</v>
      </c>
      <c r="P6">
        <v>1</v>
      </c>
      <c r="Q6">
        <v>1</v>
      </c>
      <c r="R6">
        <v>0</v>
      </c>
      <c r="S6">
        <v>0</v>
      </c>
      <c r="T6">
        <v>433</v>
      </c>
      <c r="U6" s="1" t="s">
        <v>3</v>
      </c>
      <c r="Y6" s="6"/>
    </row>
    <row r="7" spans="1:25" x14ac:dyDescent="0.25">
      <c r="A7">
        <v>16</v>
      </c>
      <c r="B7" t="s">
        <v>14</v>
      </c>
      <c r="C7">
        <v>1973</v>
      </c>
      <c r="D7" s="8">
        <v>0.33</v>
      </c>
      <c r="E7">
        <v>1539</v>
      </c>
      <c r="F7">
        <v>-0.24</v>
      </c>
      <c r="G7" s="11">
        <f>ABS(F7/H7)</f>
        <v>2.7272727272727268E-2</v>
      </c>
      <c r="H7" s="10">
        <v>8.8000000000000007</v>
      </c>
      <c r="I7" s="13">
        <f>0.78*10^-4</f>
        <v>7.8000000000000012E-5</v>
      </c>
      <c r="J7" s="12">
        <f>ABS(I7/K7)</f>
        <v>1.4181818181818185E-5</v>
      </c>
      <c r="K7" s="14">
        <v>5.5</v>
      </c>
      <c r="L7">
        <v>1</v>
      </c>
      <c r="M7">
        <v>0</v>
      </c>
      <c r="N7">
        <v>1</v>
      </c>
      <c r="O7">
        <v>0</v>
      </c>
      <c r="P7">
        <v>0</v>
      </c>
      <c r="Q7">
        <v>1</v>
      </c>
      <c r="R7">
        <v>1</v>
      </c>
      <c r="S7">
        <v>1</v>
      </c>
      <c r="T7">
        <v>242</v>
      </c>
      <c r="U7" s="1" t="s">
        <v>4</v>
      </c>
      <c r="Y7" s="6"/>
    </row>
    <row r="8" spans="1:25" x14ac:dyDescent="0.25">
      <c r="A8">
        <v>17</v>
      </c>
      <c r="B8" t="s">
        <v>14</v>
      </c>
      <c r="C8">
        <v>1973</v>
      </c>
      <c r="D8" s="8">
        <v>0.28999999999999998</v>
      </c>
      <c r="E8">
        <v>514</v>
      </c>
      <c r="F8">
        <v>-0.75</v>
      </c>
      <c r="G8" s="11">
        <f>ABS(F8/H8)</f>
        <v>4.261363636363636E-2</v>
      </c>
      <c r="H8" s="10">
        <v>17.600000000000001</v>
      </c>
      <c r="I8" s="13">
        <f>0.73*10^-3</f>
        <v>7.2999999999999996E-4</v>
      </c>
      <c r="J8" s="12">
        <f>ABS(I8/K8)</f>
        <v>5.615384615384615E-5</v>
      </c>
      <c r="K8" s="14">
        <v>13</v>
      </c>
      <c r="L8">
        <v>1</v>
      </c>
      <c r="M8">
        <v>0</v>
      </c>
      <c r="N8">
        <v>1</v>
      </c>
      <c r="O8">
        <v>1</v>
      </c>
      <c r="P8">
        <v>0</v>
      </c>
      <c r="Q8">
        <v>1</v>
      </c>
      <c r="R8">
        <v>1</v>
      </c>
      <c r="S8">
        <v>1</v>
      </c>
      <c r="T8">
        <v>1211</v>
      </c>
      <c r="U8" s="1" t="s">
        <v>4</v>
      </c>
      <c r="Y8" s="5"/>
    </row>
    <row r="9" spans="1:25" x14ac:dyDescent="0.25">
      <c r="A9">
        <v>18</v>
      </c>
      <c r="B9" t="s">
        <v>15</v>
      </c>
      <c r="C9">
        <v>1980</v>
      </c>
      <c r="D9" s="8">
        <v>0.246</v>
      </c>
      <c r="E9">
        <v>886</v>
      </c>
      <c r="F9">
        <f>-0.866*10^-1</f>
        <v>-8.660000000000001E-2</v>
      </c>
      <c r="G9" s="11">
        <f>ABS(F9/H9)</f>
        <v>7.0983606557377066E-2</v>
      </c>
      <c r="H9" s="10">
        <v>1.22</v>
      </c>
      <c r="I9" s="10">
        <f>0.489*10^-4</f>
        <v>4.8900000000000003E-5</v>
      </c>
      <c r="J9" s="12">
        <f>ABS(I9/K9)</f>
        <v>4.4454545454545455E-5</v>
      </c>
      <c r="K9" s="10">
        <v>1.1000000000000001</v>
      </c>
      <c r="L9">
        <v>1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41</v>
      </c>
      <c r="U9" s="1" t="s">
        <v>5</v>
      </c>
      <c r="Y9" s="5"/>
    </row>
    <row r="10" spans="1:25" x14ac:dyDescent="0.25">
      <c r="A10">
        <v>19</v>
      </c>
      <c r="B10" t="s">
        <v>15</v>
      </c>
      <c r="C10">
        <v>1980</v>
      </c>
      <c r="D10" s="8">
        <v>0.22700000000000001</v>
      </c>
      <c r="E10">
        <v>755</v>
      </c>
      <c r="F10">
        <v>-0.16900000000000001</v>
      </c>
      <c r="G10" s="11">
        <f>ABS(F10/H10)</f>
        <v>0.11192052980132451</v>
      </c>
      <c r="H10" s="10">
        <v>1.51</v>
      </c>
      <c r="I10" s="10">
        <f>0.112*10^-3</f>
        <v>1.12E-4</v>
      </c>
      <c r="J10" s="12">
        <f>ABS(I10/K10)</f>
        <v>6.9999999999999994E-5</v>
      </c>
      <c r="K10" s="10">
        <v>1.6</v>
      </c>
      <c r="L10">
        <v>1</v>
      </c>
      <c r="M10">
        <v>0</v>
      </c>
      <c r="N10">
        <v>1</v>
      </c>
      <c r="O10">
        <v>1</v>
      </c>
      <c r="P10">
        <v>0</v>
      </c>
      <c r="Q10">
        <v>0</v>
      </c>
      <c r="R10">
        <v>1</v>
      </c>
      <c r="S10">
        <v>0</v>
      </c>
      <c r="T10">
        <v>24</v>
      </c>
      <c r="U10" s="1" t="s">
        <v>5</v>
      </c>
      <c r="Y10" s="6"/>
    </row>
    <row r="11" spans="1:25" x14ac:dyDescent="0.25">
      <c r="A11">
        <v>20</v>
      </c>
      <c r="B11" t="s">
        <v>15</v>
      </c>
      <c r="C11">
        <v>1980</v>
      </c>
      <c r="D11" s="8">
        <v>0.61299999999999999</v>
      </c>
      <c r="E11">
        <v>524</v>
      </c>
      <c r="F11">
        <f>0.473*10^-1</f>
        <v>4.7300000000000002E-2</v>
      </c>
      <c r="G11" s="11">
        <f>ABS(F11/H11)</f>
        <v>5.3146067415730337E-2</v>
      </c>
      <c r="H11" s="10">
        <v>0.89</v>
      </c>
      <c r="I11" s="10">
        <f>-0.452*10^-4</f>
        <v>-4.5200000000000001E-5</v>
      </c>
      <c r="J11" s="12">
        <f>ABS(I11/K11)</f>
        <v>4.565656565656566E-5</v>
      </c>
      <c r="K11" s="10">
        <v>0.99</v>
      </c>
      <c r="L11">
        <v>1</v>
      </c>
      <c r="M11">
        <v>0</v>
      </c>
      <c r="N11">
        <v>1</v>
      </c>
      <c r="O11">
        <v>1</v>
      </c>
      <c r="P11">
        <v>0</v>
      </c>
      <c r="Q11">
        <v>0</v>
      </c>
      <c r="R11">
        <v>0</v>
      </c>
      <c r="S11">
        <v>0</v>
      </c>
      <c r="T11">
        <v>74</v>
      </c>
      <c r="U11" s="1" t="s">
        <v>5</v>
      </c>
      <c r="Y11" s="6"/>
    </row>
    <row r="12" spans="1:25" x14ac:dyDescent="0.25">
      <c r="A12">
        <v>9</v>
      </c>
      <c r="B12" t="s">
        <v>11</v>
      </c>
      <c r="C12">
        <v>1983</v>
      </c>
      <c r="D12" s="8">
        <v>0.66400000000000003</v>
      </c>
      <c r="E12">
        <v>1544</v>
      </c>
      <c r="G12" s="11">
        <v>0.6472</v>
      </c>
      <c r="J12" s="12">
        <f>0.6*10^-3</f>
        <v>5.9999999999999995E-4</v>
      </c>
      <c r="L12">
        <v>1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35</v>
      </c>
      <c r="U12" s="1" t="s">
        <v>0</v>
      </c>
    </row>
    <row r="13" spans="1:25" x14ac:dyDescent="0.25">
      <c r="A13">
        <v>10</v>
      </c>
      <c r="B13" t="s">
        <v>11</v>
      </c>
      <c r="C13">
        <v>1983</v>
      </c>
      <c r="D13" s="8">
        <v>0.45390000000000003</v>
      </c>
      <c r="E13">
        <v>935</v>
      </c>
      <c r="G13" s="11">
        <v>0.60109999999999997</v>
      </c>
      <c r="J13" s="12">
        <f>0.5*10^-3</f>
        <v>5.0000000000000001E-4</v>
      </c>
      <c r="L13">
        <v>1</v>
      </c>
      <c r="M13">
        <v>1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38</v>
      </c>
      <c r="U13" s="1" t="s">
        <v>1</v>
      </c>
    </row>
    <row r="14" spans="1:25" x14ac:dyDescent="0.25">
      <c r="A14">
        <v>11</v>
      </c>
      <c r="B14" t="s">
        <v>11</v>
      </c>
      <c r="C14">
        <v>1983</v>
      </c>
      <c r="D14" s="8">
        <v>0.99980000000000002</v>
      </c>
      <c r="E14">
        <v>1686</v>
      </c>
      <c r="G14" s="11">
        <v>0.35809999999999997</v>
      </c>
      <c r="J14" s="12">
        <v>3.2000000000000003E-4</v>
      </c>
      <c r="L14">
        <v>1</v>
      </c>
      <c r="M14">
        <v>1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37</v>
      </c>
      <c r="U14" s="1" t="s">
        <v>2</v>
      </c>
    </row>
    <row r="15" spans="1:25" x14ac:dyDescent="0.25">
      <c r="A15">
        <v>1</v>
      </c>
      <c r="B15" t="s">
        <v>7</v>
      </c>
      <c r="C15">
        <v>1985</v>
      </c>
      <c r="D15" s="8">
        <v>0.71599999999999997</v>
      </c>
      <c r="E15">
        <v>1865</v>
      </c>
      <c r="G15" s="11">
        <v>0.17599999999999999</v>
      </c>
      <c r="J15" s="12">
        <v>1E-4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309</v>
      </c>
      <c r="U15" s="1">
        <v>1980.5</v>
      </c>
    </row>
    <row r="16" spans="1:25" x14ac:dyDescent="0.25">
      <c r="A16">
        <v>2</v>
      </c>
      <c r="B16" t="s">
        <v>7</v>
      </c>
      <c r="C16">
        <v>1985</v>
      </c>
      <c r="D16" s="8">
        <v>0.69599999999999995</v>
      </c>
      <c r="E16">
        <v>2325</v>
      </c>
      <c r="G16" s="11">
        <v>0.18099999999999999</v>
      </c>
      <c r="J16" s="12">
        <v>1E-4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309</v>
      </c>
      <c r="U16" s="1">
        <v>1980.5</v>
      </c>
    </row>
    <row r="17" spans="1:21" x14ac:dyDescent="0.25">
      <c r="A17">
        <v>3</v>
      </c>
      <c r="B17" t="s">
        <v>7</v>
      </c>
      <c r="C17">
        <v>1985</v>
      </c>
      <c r="D17" s="8">
        <v>0.67</v>
      </c>
      <c r="E17">
        <v>2155</v>
      </c>
      <c r="G17" s="11">
        <v>0.17599999999999999</v>
      </c>
      <c r="J17" s="12">
        <v>1.1E-4</v>
      </c>
      <c r="L17">
        <v>0</v>
      </c>
      <c r="M17">
        <v>0</v>
      </c>
      <c r="N17">
        <v>1</v>
      </c>
      <c r="O17">
        <v>0</v>
      </c>
      <c r="P17">
        <v>0</v>
      </c>
      <c r="Q17">
        <v>1</v>
      </c>
      <c r="R17">
        <v>0</v>
      </c>
      <c r="S17">
        <v>0</v>
      </c>
      <c r="T17">
        <v>309</v>
      </c>
      <c r="U17" s="1">
        <v>1980.5</v>
      </c>
    </row>
    <row r="18" spans="1:21" x14ac:dyDescent="0.25">
      <c r="A18">
        <v>4</v>
      </c>
      <c r="B18" t="s">
        <v>7</v>
      </c>
      <c r="C18">
        <v>1985</v>
      </c>
      <c r="D18" s="8">
        <v>0.70899999999999996</v>
      </c>
      <c r="E18">
        <v>2440</v>
      </c>
      <c r="G18" s="11">
        <v>0.17599999999999999</v>
      </c>
      <c r="J18" s="12">
        <v>1E-4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309</v>
      </c>
      <c r="U18" s="1">
        <v>1980.5</v>
      </c>
    </row>
    <row r="19" spans="1:21" x14ac:dyDescent="0.25">
      <c r="A19">
        <v>14</v>
      </c>
      <c r="B19" t="s">
        <v>13</v>
      </c>
      <c r="C19">
        <v>1986</v>
      </c>
      <c r="D19">
        <v>0.41799999999999998</v>
      </c>
      <c r="E19">
        <v>1025</v>
      </c>
      <c r="F19">
        <v>-2.2429999999999999</v>
      </c>
      <c r="G19" s="11">
        <f>ABS(F19/H19)</f>
        <v>0.8936254980079682</v>
      </c>
      <c r="H19">
        <v>2.5099999999999998</v>
      </c>
      <c r="I19">
        <v>1.0950000000000001E-3</v>
      </c>
      <c r="J19" s="12">
        <f>ABS(I19/K19)</f>
        <v>4.9324324324324324E-4</v>
      </c>
      <c r="K19">
        <v>2.2200000000000002</v>
      </c>
      <c r="L19">
        <v>1</v>
      </c>
      <c r="M19">
        <v>0</v>
      </c>
      <c r="N19">
        <v>0</v>
      </c>
      <c r="O19">
        <v>0</v>
      </c>
      <c r="P19">
        <v>0</v>
      </c>
      <c r="Q19">
        <v>1</v>
      </c>
      <c r="R19">
        <v>1</v>
      </c>
      <c r="S19">
        <v>1</v>
      </c>
      <c r="T19">
        <v>29</v>
      </c>
      <c r="U19" s="1">
        <v>1978.5</v>
      </c>
    </row>
    <row r="20" spans="1:21" x14ac:dyDescent="0.25">
      <c r="A20">
        <v>15</v>
      </c>
      <c r="B20" t="s">
        <v>13</v>
      </c>
      <c r="C20">
        <v>1986</v>
      </c>
      <c r="D20">
        <v>0.40799999999999997</v>
      </c>
      <c r="E20">
        <v>1055</v>
      </c>
      <c r="F20">
        <v>-2.1619999999999999</v>
      </c>
      <c r="G20" s="11">
        <f>ABS(F20/H20)</f>
        <v>0.91031578947368419</v>
      </c>
      <c r="H20">
        <v>2.375</v>
      </c>
      <c r="I20">
        <v>1.0250000000000001E-3</v>
      </c>
      <c r="J20" s="12">
        <f>ABS(I20/K20)</f>
        <v>4.9781447304516756E-4</v>
      </c>
      <c r="K20">
        <v>2.0590000000000002</v>
      </c>
      <c r="L20">
        <v>1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  <c r="S20">
        <v>1</v>
      </c>
      <c r="T20">
        <v>29</v>
      </c>
      <c r="U20" s="1">
        <v>1978.5</v>
      </c>
    </row>
    <row r="21" spans="1:21" ht="17.25" x14ac:dyDescent="0.25">
      <c r="A21">
        <v>21</v>
      </c>
      <c r="B21" t="s">
        <v>10</v>
      </c>
      <c r="C21">
        <v>1992</v>
      </c>
      <c r="D21" s="8">
        <v>0.71860000000000002</v>
      </c>
      <c r="E21">
        <v>2075</v>
      </c>
      <c r="F21">
        <v>-8.3000000000000004E-2</v>
      </c>
      <c r="G21" s="11">
        <f>ABS(F21/H21)</f>
        <v>4.4840626688276611E-2</v>
      </c>
      <c r="H21">
        <v>1.851</v>
      </c>
      <c r="I21">
        <f>200*10^-7</f>
        <v>1.9999999999999998E-5</v>
      </c>
      <c r="J21" s="12">
        <f>ABS(I21/K21)</f>
        <v>1.079913606911447E-5</v>
      </c>
      <c r="K21">
        <v>1.8520000000000001</v>
      </c>
      <c r="L21">
        <v>0</v>
      </c>
      <c r="M21">
        <v>0</v>
      </c>
      <c r="N21">
        <v>0</v>
      </c>
      <c r="O21">
        <v>1</v>
      </c>
      <c r="P21">
        <v>1</v>
      </c>
      <c r="Q21">
        <v>1</v>
      </c>
      <c r="R21">
        <v>0</v>
      </c>
      <c r="S21">
        <v>1</v>
      </c>
      <c r="T21">
        <v>147</v>
      </c>
      <c r="U21" s="1" t="s">
        <v>6</v>
      </c>
    </row>
    <row r="22" spans="1:21" ht="17.25" x14ac:dyDescent="0.25">
      <c r="A22">
        <v>22</v>
      </c>
      <c r="B22" t="s">
        <v>10</v>
      </c>
      <c r="C22">
        <v>1992</v>
      </c>
      <c r="D22" s="15" t="s">
        <v>17</v>
      </c>
      <c r="E22">
        <v>2917</v>
      </c>
      <c r="F22">
        <v>-6.3E-2</v>
      </c>
      <c r="G22" s="11">
        <f>ABS(F22/H22)</f>
        <v>4.6840148698884761E-2</v>
      </c>
      <c r="H22">
        <v>1.345</v>
      </c>
      <c r="I22" s="12">
        <f>108*10^-7</f>
        <v>1.08E-5</v>
      </c>
      <c r="J22" s="12">
        <f>ABS(I22/K22)</f>
        <v>1.375796178343949E-5</v>
      </c>
      <c r="K22">
        <v>0.78500000000000003</v>
      </c>
      <c r="L22">
        <v>0</v>
      </c>
      <c r="M22">
        <v>0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147</v>
      </c>
      <c r="U22" s="1" t="s">
        <v>6</v>
      </c>
    </row>
    <row r="23" spans="1:21" x14ac:dyDescent="0.25">
      <c r="A23">
        <v>8</v>
      </c>
      <c r="B23" s="3" t="s">
        <v>9</v>
      </c>
      <c r="C23" s="3">
        <v>2001</v>
      </c>
      <c r="D23" s="9">
        <v>0.77500000000000002</v>
      </c>
      <c r="E23" s="3">
        <v>774</v>
      </c>
      <c r="F23" s="3">
        <v>-10.83</v>
      </c>
      <c r="G23" s="16">
        <f>ABS(F23/H23)</f>
        <v>1.3321033210332103</v>
      </c>
      <c r="H23" s="3">
        <v>8.1300000000000008</v>
      </c>
      <c r="I23" s="3">
        <v>7.0000000000000001E-3</v>
      </c>
      <c r="J23" s="17">
        <f>ABS(I23/K23)</f>
        <v>1.0670731707317074E-3</v>
      </c>
      <c r="K23" s="3">
        <v>6.56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1</v>
      </c>
      <c r="R23" s="3">
        <v>0</v>
      </c>
      <c r="S23" s="3">
        <v>0</v>
      </c>
      <c r="T23" s="3">
        <v>115</v>
      </c>
      <c r="U23" s="4">
        <v>1994.5</v>
      </c>
    </row>
  </sheetData>
  <sortState ref="A5:N26">
    <sortCondition ref="C5:C26"/>
    <sortCondition ref="A5:A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"/>
    </sheetView>
  </sheetViews>
  <sheetFormatPr defaultRowHeight="15" x14ac:dyDescent="0.25"/>
  <cols>
    <col min="4" max="4" width="12" bestFit="1" customWidth="1"/>
    <col min="5" max="5" width="10" bestFit="1" customWidth="1"/>
  </cols>
  <sheetData>
    <row r="4" spans="4:4" x14ac:dyDescent="0.25">
      <c r="D4">
        <f>0.741/(2*0.0002197)</f>
        <v>1686.3905325443786</v>
      </c>
    </row>
    <row r="9" spans="4:4" x14ac:dyDescent="0.25">
      <c r="D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WHALE</dc:creator>
  <cp:lastModifiedBy>Margaret GILES</cp:lastModifiedBy>
  <dcterms:created xsi:type="dcterms:W3CDTF">2013-07-11T08:17:24Z</dcterms:created>
  <dcterms:modified xsi:type="dcterms:W3CDTF">2013-07-22T05:55:02Z</dcterms:modified>
</cp:coreProperties>
</file>